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2"/>
  </bookViews>
  <sheets>
    <sheet name="Ejec Gasto 20" sheetId="1" r:id="rId1"/>
    <sheet name="ejec ingreso 20" sheetId="2" r:id="rId2"/>
    <sheet name="PIMvseEG 20" sheetId="3" r:id="rId3"/>
    <sheet name="Proyectos 20" sheetId="4" r:id="rId4"/>
  </sheets>
  <definedNames>
    <definedName name="_xlnm.Print_Area" localSheetId="0">'Ejec Gasto 20'!$A$1:$R$61</definedName>
    <definedName name="_xlnm.Print_Area" localSheetId="1">'ejec ingreso 20'!$A$1:$O$62</definedName>
    <definedName name="_xlnm.Print_Area" localSheetId="2">'PIMvseEG 20'!$A$1:$E$77</definedName>
    <definedName name="_xlnm.Print_Area" localSheetId="3">'Proyectos 20'!$A$1:$G$54</definedName>
  </definedNames>
  <calcPr fullCalcOnLoad="1"/>
</workbook>
</file>

<file path=xl/sharedStrings.xml><?xml version="1.0" encoding="utf-8"?>
<sst xmlns="http://schemas.openxmlformats.org/spreadsheetml/2006/main" count="256" uniqueCount="162">
  <si>
    <t>(En Nuevos Soles)</t>
  </si>
  <si>
    <t>SECTOR: 10 EDUCACION</t>
  </si>
  <si>
    <t>PLIEGO: 518 UNIVERSIDAD NACIONAL AGRARIA LA MOLINA</t>
  </si>
  <si>
    <t>Presupuesto de Apertura</t>
  </si>
  <si>
    <t>Presupuesto Modificado</t>
  </si>
  <si>
    <t>Ejecución del Gasto</t>
  </si>
  <si>
    <t>GRUPO GENERICO DEL GASTO</t>
  </si>
  <si>
    <t>Recursos</t>
  </si>
  <si>
    <t>Rec. Direc.</t>
  </si>
  <si>
    <t>Donaciones y</t>
  </si>
  <si>
    <t>Total</t>
  </si>
  <si>
    <t xml:space="preserve">Recursos </t>
  </si>
  <si>
    <t>Oridinarios</t>
  </si>
  <si>
    <t>Recaudados</t>
  </si>
  <si>
    <t>Determinados</t>
  </si>
  <si>
    <t>Transferencias</t>
  </si>
  <si>
    <t>Toda Fuente</t>
  </si>
  <si>
    <t>Ordinarios</t>
  </si>
  <si>
    <t>5. GASTOS CORRIENTES</t>
  </si>
  <si>
    <t xml:space="preserve">    2.1. Personal y Obligaciones Sociales</t>
  </si>
  <si>
    <t xml:space="preserve">    2.2. Pensiones y otras Prest. Sociales</t>
  </si>
  <si>
    <t xml:space="preserve">    2.3. Bienes y Servicios</t>
  </si>
  <si>
    <t>6. GASTOS DE CAPITAL</t>
  </si>
  <si>
    <t xml:space="preserve">    2.6. Adquisición de Activos no financieros</t>
  </si>
  <si>
    <t xml:space="preserve">      5. Inversiones</t>
  </si>
  <si>
    <t xml:space="preserve">      7. Otros Gastos de Capital</t>
  </si>
  <si>
    <t>TOTAL</t>
  </si>
  <si>
    <t xml:space="preserve">Fuente: Oficina de Planificación - Unidad de Presupuesto </t>
  </si>
  <si>
    <t>PRESUPUESTO DE APERTURA</t>
  </si>
  <si>
    <t>PRESUPUESTO MODIFICADO</t>
  </si>
  <si>
    <t>EJECUCION DEL INGRESO</t>
  </si>
  <si>
    <t>Tipo de Ingreso</t>
  </si>
  <si>
    <t>Determiandos</t>
  </si>
  <si>
    <t>1.3.1 Ventas de Bienes</t>
  </si>
  <si>
    <t>1.3.2  Derechos y Tasas Administrativo</t>
  </si>
  <si>
    <t>1.3.3 Venta de Servicios</t>
  </si>
  <si>
    <t>1.4 DONACIONES Y TRANSFER.</t>
  </si>
  <si>
    <t>1.4.1 Donaciones Corrientes</t>
  </si>
  <si>
    <t>1.4.2 Donaciones de Capital</t>
  </si>
  <si>
    <t>1.5 OTROS INGRESOS</t>
  </si>
  <si>
    <t>1.5.1 Rentas de la propiedad</t>
  </si>
  <si>
    <t>1.5.2 Multas y Sanciones no Tributar.</t>
  </si>
  <si>
    <t>1.5.4 Trans. Voluntarias distintas Donaciones</t>
  </si>
  <si>
    <t>1.5.5 Ingresos diversos</t>
  </si>
  <si>
    <t>1.6 VENTA ACTIVOS NO FINANC</t>
  </si>
  <si>
    <t>1.6.2 Venta Vehiculos, Maquin. y otros</t>
  </si>
  <si>
    <t>1.6.3 Venta de otros activos fijos</t>
  </si>
  <si>
    <t>1.6.5 Venta Activos no Producidos</t>
  </si>
  <si>
    <t>TOTAL INGRESOS</t>
  </si>
  <si>
    <t>FUENTE DE FINANCIAMIENTO</t>
  </si>
  <si>
    <t>PRESUPUESTO INSTITUCIONAL MODIFICADO</t>
  </si>
  <si>
    <t>EJECUCION DEL GASTO</t>
  </si>
  <si>
    <t>PARTIC. (%)</t>
  </si>
  <si>
    <t>RECURSOS ORDINARIOS</t>
  </si>
  <si>
    <t>RECURSOS DIRECTAMENTE RECAUDADOS</t>
  </si>
  <si>
    <t>DONACIONES Y TRANSFERENCIAS</t>
  </si>
  <si>
    <t>RECURSOS DETERMINADOS</t>
  </si>
  <si>
    <t>GRÁFICO DE PIM POR FUENTE DE FINANCIAMIENTO</t>
  </si>
  <si>
    <t>GRÁFICO DE EJECUCION DE GASTO POR FUENTE DE FINANCIAMIENTO</t>
  </si>
  <si>
    <t>P.I.A</t>
  </si>
  <si>
    <t>P.I.M</t>
  </si>
  <si>
    <t>EJEC. GASTO</t>
  </si>
  <si>
    <t>R.O</t>
  </si>
  <si>
    <t>R.D.R</t>
  </si>
  <si>
    <t>Donac. Transf.</t>
  </si>
  <si>
    <t>R. Determ.</t>
  </si>
  <si>
    <t>REC. DETER.</t>
  </si>
  <si>
    <t>DON. TRANSF.</t>
  </si>
  <si>
    <t>EJEC. INGRESO</t>
  </si>
  <si>
    <t>Incluye: Sólo Proyectos</t>
  </si>
  <si>
    <t>Nivel de Gobierno E: GOBIERNO NACIONAL</t>
  </si>
  <si>
    <t>Sector 10: EDUCACION</t>
  </si>
  <si>
    <t>Pliego 518: U.N. AGRARIA LA MOLINA</t>
  </si>
  <si>
    <t>Categoría Presupuestal 0066: FORMACION UNIVERSITARIA DE PREGRADO</t>
  </si>
  <si>
    <t>Proyecto</t>
  </si>
  <si>
    <t>PIA</t>
  </si>
  <si>
    <t>PIM</t>
  </si>
  <si>
    <t>Avance % </t>
  </si>
  <si>
    <t>Devengado </t>
  </si>
  <si>
    <t>Girado </t>
  </si>
  <si>
    <t>  0.0</t>
  </si>
  <si>
    <t>  99.8</t>
  </si>
  <si>
    <t>  100.0</t>
  </si>
  <si>
    <t>Código</t>
  </si>
  <si>
    <t>MEJORAMIENTO, AMPLIACION Y EQUIPAMIENTO DE LA BIBLIOTECA AGRICOLA NACIONAL DE LA UNIVERSIDAD NACIONAL AGRARIA LA MOLINA</t>
  </si>
  <si>
    <t>MEJORAMIENTO Y FORTALECIMIENTO INSTITUCIONAL DEL DEPARTAMENTO DE ECONOMIA Y PLANIFICACION DE LA UNALM LA MOLINA</t>
  </si>
  <si>
    <t>CREACION DEL SISTEMA DE GESTION DE LA CALIDAD PARA LA CARRERA DE INGENIERIA EN INDUSTRIAS ALIMENTARIAS DE LA UNALM LA MOLINA, LIMA Y LIMA</t>
  </si>
  <si>
    <t>CREACION DEL SISTEMA DE GESTION DE LA CALIDAD PARA LA CARRERA DE INGENIERIA FORESTAL DE LA UNALM LA MOLINA,LIMA Y LIMA</t>
  </si>
  <si>
    <t>MEJORAMIENTO EN LA FACULTAD DE PESQUERIA DE LA UNALM PARA EL PLAN DE MEJORA DE LA CARRERA DE INGENIERIA PESQUERA DE LA UNALM LAMOLINA,LIMA Y LIMA</t>
  </si>
  <si>
    <t>RECUPERACION Y MEJORAMIENTO DE LOS LABORATORIOS, TALLER Y POOL DE MAQUINARIAS DEL DEPARTAMENTO DE MECANIZACION AGRICOLA EN LA UNALM LA MOLINA</t>
  </si>
  <si>
    <t>CREACION DE UN SISTEMA DE GESTION DE CALIDAD CON FINES DE ACREDITACION PARA EL MEJORAMIENTO Y FORTALECIMIENTO INSTITUCIONAL DEL DEPARTAMENTO DE ESTADISTICA E INFORMATICA DE LA FACULTAD DE ECONOMIA Y PLANIFICACION DE LA UNALM LA MOLINA, LIMA, LIMA</t>
  </si>
  <si>
    <t>MEJORAMIENTO Y AMPLIACION DE LA INFRAESTRUCTURA DE RED, PARA LOS SERVICIOS DE TECNOLOGIAS DE INFORMACION Y TELECOMUNICACIONES DE LA UNIVERSIDAD NACIONAL AGRARIA LA MOLINA, LA MOLINA, LIMA, LIMA</t>
  </si>
  <si>
    <t>ADQUISICION DE UNIDAD DE LABORATORIO EN EL(LA) LABORATORIOS Y PLANTA PILOTO DE ALIMENTOS DE LA FACULTAD DE INDUSTRIAS ALIMENTARIAS DE LA UNALM EN LA LOCALIDAD LA MOLINA, DISTRITO DE LA MOLINA, PROVINCIA LIMA, DEPARTAMENTO LIMA</t>
  </si>
  <si>
    <t>RELACIÓN DE PROYECTOS EJECUTADOS</t>
  </si>
  <si>
    <t>SUBTOTAL</t>
  </si>
  <si>
    <t xml:space="preserve">    2.5. Otros Gastos Corrientes</t>
  </si>
  <si>
    <t xml:space="preserve">    2.4. Donaciones y Transferencias</t>
  </si>
  <si>
    <t>Rec. Oper.</t>
  </si>
  <si>
    <t>Of. Cred.</t>
  </si>
  <si>
    <t>GRÁFICAS DEL PRESUPUESTO INSTITUCIONAL - EJERCICO FISCAL 2020</t>
  </si>
  <si>
    <t>PRESUPUESTO INSTITUCIONAL - EJERCICIO FISCAL 2020</t>
  </si>
  <si>
    <t>Oper. Cred.</t>
  </si>
  <si>
    <t>1.3  INGRESOS CORRIENTES</t>
  </si>
  <si>
    <t>1.9  SALDO DE BALANCE</t>
  </si>
  <si>
    <t>Saldo de Balance</t>
  </si>
  <si>
    <t>Rec.  Oper.</t>
  </si>
  <si>
    <t>Ofic. Credito</t>
  </si>
  <si>
    <t>1.8 Endeudamiento</t>
  </si>
  <si>
    <t>Endeudamiento</t>
  </si>
  <si>
    <t xml:space="preserve"> </t>
  </si>
  <si>
    <t>|</t>
  </si>
  <si>
    <t>OPER. CRED.</t>
  </si>
  <si>
    <t>RECURSOS DE OPERACIONES OFICIALES  DE CRED.</t>
  </si>
  <si>
    <t>PRESUPUESTO INSTITUCIONAL MODIFICADO POR FUENTE DE FINANCIAMIENTO 2020</t>
  </si>
  <si>
    <t>UNALM 2020</t>
  </si>
  <si>
    <t>Fecha de la Consulta: 14-abril-2020</t>
  </si>
  <si>
    <t xml:space="preserve"> CONSTRUCCION DE LOS LABORATORIOS DE RECURSOS HIDRICOS, GEOMATICA - SIG Y TOPOGRAFIA - Y UN AREA DEMOSTRATIVA PARA RIEGO Y DRENAJE EN LA UNALM</t>
  </si>
  <si>
    <t xml:space="preserve"> CREACION DE UN SISTEMA DE GESTION DE CALIDAD CON FINES DE ACREDITACION PARA EL MEJORAMIENTO Y FORTALECIMIENTO INSTITUCIONAL DEL DEPARTAMENTO DE GESTION EMPRESARIAL DE LA FACULTAD DE ECONOMIA Y PLANIFICACION DE LA UNALM, LA MOLINA, LIMA, LIMA</t>
  </si>
  <si>
    <t xml:space="preserve"> MEJORAMIENTO Y AMPLIACION DEL SERVICIO DE SEGURIDAD Y VIGILANCIA EN LA UNIVERSIDAD NACIONAL AGRARIA LA MOLINA</t>
  </si>
  <si>
    <t>ADQUISICION DE UNIDAD DE LABORATORIO EN EL(LA) DE EQUIPOS DE LOS LABORATORIOS DEL DEPARTAMENTO DE NUTRICION ANIMAL Y DEL PROGRAMA DE INVESTIGACION Y PROYECCION SOCIAL EN ANIMALES MENORES DE LA FACULTAD DE ZOOTECNIA EN LA LOCALIDAD LA MOLINA, DISTRITO DE LA MOLINA, PROVINCIA LIMA, DEPARTAMENTO LIMA</t>
  </si>
  <si>
    <t>ADQUISICION DE UNIDAD DE LABORATORIO EN EL(LA) DE EQUIPOS DE LOS LABORATORIOS ( ACUICULTURA, INGENIERIA, QUIMICA DE RECURSOS HIDROBIOLOGICOS, PROCESOS PESQUEROS, RECURSOS Y MEDIO AMBIENTE) Y DEL CENTRO DE INVESTIGACION PISCICOLA DE LA FACULTAD DE PESQUERIA EN LA LOCALIDAD LA MOLINA, DISTRITO DE LA MOLINA, PROVINCIA LIMA, DEPARTAMENTO LIMA</t>
  </si>
  <si>
    <t xml:space="preserve"> CREACION DEL SERVICIO DE ENSEÑANZA E INVESTIGACION DE LA ECOBIOTECNOLOGIA EN BASE AL APROVECHAMIENTO DE RESIDUOS AGROFORESTALES Y MALEZAS EN LA FACULTAD DE CIENCIAS CENTRO POBLADO DE LA MOLINA - DISTRITO DE LA MOLINA - PROVINCIA DE LIMA - REGION LIMA</t>
  </si>
  <si>
    <t>CREACION DEL CENTRO DE INVESTIGACION E INNOVACION TECNOLOGICA EN PESCA Y ACUICULTURA DE LA UNIVERSIDAD NACIONAL AGRARIA LA MOLINA DISTRITO DE LA MOLINA - PROVINCIA DE LIMA - DEPARTAMENTO DE LIMA</t>
  </si>
  <si>
    <t>ADQUISICION DE INCUBADORA DE LABORATORIO (OTROS), UNIDAD DE LABORATORIO Y ; EN EL(LA) LABORATORIOS DE INVESTIGACION DE LA UNIVERSIDAD NACIONAL AGRARIA LA MOLINA DISTRITO DE LA MOLINA, PROVINCIA LIMA, DEPARTAMENTO LIMA</t>
  </si>
  <si>
    <t xml:space="preserve"> REPARACION DE BLOQUE DE INFRAESTRUCTURA; EN EL(LA) CORRALES DE EQUINOS Y VACUNOS DE LA FACULTAD DE ZOOTECNIA EN EL CAMPUS I DE LA UNALM DISTRITO DE LA MOLINA, PROVINCIA LIMA, DEPARTAMENTO LIMA</t>
  </si>
  <si>
    <t>ADQUISICION DE EQUIPAMIENTO DE LABORATORIO; EN SIETE ESCUELAS PROFESIONALES DE LA UNIVERSIDAD NACIONAL AGRARIA LA MOLINA DISTRITO DE LA MOLINA, PROVINCIA LIMA, DEPARTAMENTO LIMA</t>
  </si>
  <si>
    <t>  99.2</t>
  </si>
  <si>
    <t>  69.1</t>
  </si>
  <si>
    <t>  91.6</t>
  </si>
  <si>
    <t>  65.3</t>
  </si>
  <si>
    <t>  94.8</t>
  </si>
  <si>
    <t>  85.1</t>
  </si>
  <si>
    <t>  73.4</t>
  </si>
  <si>
    <t>  41.8</t>
  </si>
  <si>
    <t>  29.8</t>
  </si>
  <si>
    <t>  30.7</t>
  </si>
  <si>
    <t>  98.8</t>
  </si>
  <si>
    <t>  98.1</t>
  </si>
  <si>
    <t>  74.1</t>
  </si>
  <si>
    <t>Año de Ejecución: 2020</t>
  </si>
  <si>
    <t> 74.5</t>
  </si>
  <si>
    <t> 52.7</t>
  </si>
  <si>
    <t>Ejecución</t>
  </si>
  <si>
    <t>Categoría Presupuestal 9002: ASIGNACIONES  PRESUPUESTALES QUE NO RESULTAN  PRODUCTOS</t>
  </si>
  <si>
    <t>  66.4</t>
  </si>
  <si>
    <t>  67.5</t>
  </si>
  <si>
    <t>  92.1</t>
  </si>
  <si>
    <t>  96.1</t>
  </si>
  <si>
    <t>  98.4</t>
  </si>
  <si>
    <t>: ESTUDIOS DE PRE-INVERSION</t>
  </si>
  <si>
    <t xml:space="preserve"> CONSOLIDACION DEL SISTEMA DE INNOVACION AGRARIA</t>
  </si>
  <si>
    <t>MEJORAMIENTO Y AMPLIACION DE LOS SERVICIOS DEL SISTEMA NACIONAL DE CIENCIA, TECNOLOGIA E INNOVACION TECNOLOGICA</t>
  </si>
  <si>
    <t>PROYECTO NACIONAL DE INNOVACION EN ACUICULTURA</t>
  </si>
  <si>
    <t>PROYECTO NACIONAL DE INNOVACION EN PESCA</t>
  </si>
  <si>
    <t xml:space="preserve"> MEJORAMIENTO DEL SERVICIO QUE BRINDA LA OFICINA DE PLANIFICACION DE LA UNIVERSIDAD NACIONAL AGRARIA LA MOLINA, LA MOLINA, LIMA, LIMA</t>
  </si>
  <si>
    <t>MEJORAMIENTO DE LOS SERVICIOS DE FORMACION DEPORTIVA EN AEROBICOS, AJEDREZ, KARATE DO Y TENIS DE MESA DE LA UNIVERSIDAD NACIONAL AGRARIA LA MOLINA, DISTRITO DE LA MOLINA - PROVINCIA DE LIMA - DEPARTAMENTO DE LIMA</t>
  </si>
  <si>
    <t>REPARACION DE AMBIENTE DE PREPARACION Y EXPENDIO DE ALIMENTOS; EN EL(LA) RESTAURANTE GATO Y ENCUENTRO DE LA UNALM DISTRITO DE LA MOLINA, PROVINCIA LIMA, DEPARTAMENTO LIMA</t>
  </si>
  <si>
    <t>CREACION DEL SISTEMA CONTRA INCENDIOS DE LA UNIVERSIDAD NACIONAL AGRARIA LA MOLINA, LA MOLINA, LIMA-LIMA</t>
  </si>
  <si>
    <t>AMPLIACION Y MEJORAMIENTO DEL SERVICIO DE ENSEÑANZA E INVESTIGACION QUE BRINDAN LOS LABORATORIOS DE OVINOS Y CAMELIDOS SUDAMERICANOS DEL PROGRAMA DE INVESTIGACION Y PROYECCION SOCIAL EN OVINOS Y CAMELIDOS AMERICANOS</t>
  </si>
  <si>
    <t>ADQUISICION DE EQUIPAMIENTO DE AMBIENTES DE GESTION ADMINISTRATIVA Y ACADEMICA; EN EL(LA) CENTRO DE INNOVACION EDUCATIVA DE LA UNALM DISTRITO DE LA MOLINA, PROVINCIA LIMA, DEPARTAMENTO LIMA</t>
  </si>
  <si>
    <t>ADQUISICION DE UNIDAD DE LABORATORIO EN EL(LA) DE LOS LABORATORIOS DEL DEPARTAMENTO ACADEMICO DE ORDENAMIENTO TERRITORIAL Y CONSTRUCCION Y RECURSOS HIDRICOS DE LA FACULTAD DE INGENIERIA AGRICOLA DE LA UNALM EN LA LOCALIDAD LA MOLINA, DISTRITO DE LA MOLINA, PROVINCIA LIMA, DEPARTAMENTO LIMA</t>
  </si>
  <si>
    <t>ADQUISICION DE UNIDAD DE LABORATORIO EN EL(LA) DE EQUIPOS Y MOBILIARIOS PARA LA FACULTAD DE ECONOMIA Y PLANIFICACION DE LA UNALM EN LA LOCALIDAD LA MOLINA, DISTRITO DE LA MOLINA, PROVINCIA LIMA, DEPARTAMENTO LIMA</t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</si>
</sst>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.0_);[Red]\(#,##0.0\)"/>
    <numFmt numFmtId="165" formatCode="#,##0.00_ ;[Red]\-#,##0.0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6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sz val="10"/>
      <color rgb="FF000000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dashed"/>
    </border>
    <border>
      <left/>
      <right style="thin"/>
      <top style="medium"/>
      <bottom style="dashed"/>
    </border>
    <border>
      <left/>
      <right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thin"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 style="medium"/>
    </border>
    <border>
      <left/>
      <right style="thin"/>
      <top style="dashed"/>
      <bottom style="medium"/>
    </border>
    <border>
      <left/>
      <right/>
      <top style="dashed"/>
      <bottom style="medium"/>
    </border>
    <border>
      <left style="thin"/>
      <right style="thin"/>
      <top style="dashed"/>
      <bottom style="medium"/>
    </border>
    <border>
      <left/>
      <right style="medium"/>
      <top style="dashed"/>
      <bottom style="medium"/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 style="thin">
        <color theme="9" tint="-0.4999699890613556"/>
      </bottom>
    </border>
    <border>
      <left/>
      <right style="medium"/>
      <top style="thin">
        <color theme="9" tint="-0.4999699890613556"/>
      </top>
      <bottom style="medium"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/>
      <top style="medium"/>
      <bottom style="medium"/>
    </border>
    <border>
      <left style="thin"/>
      <right style="thin"/>
      <top style="medium"/>
      <bottom style="thin">
        <color theme="9" tint="-0.4999699890613556"/>
      </bottom>
    </border>
    <border>
      <left style="thin"/>
      <right style="thin"/>
      <top style="thin">
        <color theme="9" tint="-0.4999699890613556"/>
      </top>
      <bottom style="medium"/>
    </border>
    <border>
      <left style="medium"/>
      <right style="thin"/>
      <top style="medium"/>
      <bottom style="thin">
        <color theme="9" tint="-0.4999699890613556"/>
      </bottom>
    </border>
    <border>
      <left style="medium"/>
      <right style="thin"/>
      <top style="thin">
        <color theme="9" tint="-0.4999699890613556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31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10" fontId="4" fillId="0" borderId="0" xfId="53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5" fillId="0" borderId="0" xfId="53" applyNumberFormat="1" applyFont="1" applyBorder="1" applyAlignment="1">
      <alignment horizontal="center"/>
    </xf>
    <xf numFmtId="9" fontId="5" fillId="0" borderId="0" xfId="53" applyFont="1" applyBorder="1" applyAlignment="1">
      <alignment horizontal="center"/>
    </xf>
    <xf numFmtId="0" fontId="6" fillId="0" borderId="0" xfId="0" applyFont="1" applyAlignment="1">
      <alignment/>
    </xf>
    <xf numFmtId="10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53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165" fontId="67" fillId="0" borderId="0" xfId="0" applyNumberFormat="1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wrapText="1"/>
    </xf>
    <xf numFmtId="40" fontId="68" fillId="0" borderId="0" xfId="0" applyNumberFormat="1" applyFont="1" applyBorder="1" applyAlignment="1">
      <alignment vertical="center"/>
    </xf>
    <xf numFmtId="40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164" fontId="67" fillId="0" borderId="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33" borderId="13" xfId="0" applyFont="1" applyFill="1" applyBorder="1" applyAlignment="1">
      <alignment/>
    </xf>
    <xf numFmtId="0" fontId="70" fillId="33" borderId="14" xfId="0" applyFont="1" applyFill="1" applyBorder="1" applyAlignment="1">
      <alignment/>
    </xf>
    <xf numFmtId="0" fontId="69" fillId="33" borderId="15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71" fillId="33" borderId="13" xfId="0" applyFont="1" applyFill="1" applyBorder="1" applyAlignment="1">
      <alignment/>
    </xf>
    <xf numFmtId="0" fontId="72" fillId="33" borderId="14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/>
    </xf>
    <xf numFmtId="0" fontId="72" fillId="33" borderId="21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33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40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40" fontId="73" fillId="33" borderId="35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11" xfId="0" applyFont="1" applyBorder="1" applyAlignment="1">
      <alignment/>
    </xf>
    <xf numFmtId="0" fontId="56" fillId="0" borderId="0" xfId="0" applyFont="1" applyAlignment="1">
      <alignment/>
    </xf>
    <xf numFmtId="0" fontId="70" fillId="0" borderId="0" xfId="0" applyFont="1" applyFill="1" applyBorder="1" applyAlignment="1">
      <alignment horizontal="center"/>
    </xf>
    <xf numFmtId="4" fontId="56" fillId="0" borderId="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4" fontId="75" fillId="0" borderId="0" xfId="47" applyNumberFormat="1" applyFont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4" fontId="73" fillId="0" borderId="0" xfId="47" applyNumberFormat="1" applyFont="1" applyBorder="1" applyAlignment="1">
      <alignment horizontal="center"/>
    </xf>
    <xf numFmtId="0" fontId="71" fillId="0" borderId="0" xfId="0" applyFont="1" applyFill="1" applyBorder="1" applyAlignment="1">
      <alignment/>
    </xf>
    <xf numFmtId="4" fontId="8" fillId="0" borderId="36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center"/>
    </xf>
    <xf numFmtId="4" fontId="9" fillId="0" borderId="24" xfId="47" applyNumberFormat="1" applyFont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0" xfId="47" applyNumberFormat="1" applyFont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9" fillId="0" borderId="26" xfId="47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3" fontId="76" fillId="0" borderId="24" xfId="0" applyNumberFormat="1" applyFont="1" applyBorder="1" applyAlignment="1">
      <alignment horizontal="center" vertical="center"/>
    </xf>
    <xf numFmtId="3" fontId="76" fillId="0" borderId="0" xfId="0" applyNumberFormat="1" applyFont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47" applyNumberFormat="1" applyFont="1" applyBorder="1" applyAlignment="1">
      <alignment horizontal="center" vertical="center"/>
    </xf>
    <xf numFmtId="4" fontId="8" fillId="0" borderId="26" xfId="47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41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42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45" xfId="0" applyNumberFormat="1" applyFont="1" applyFill="1" applyBorder="1" applyAlignment="1">
      <alignment horizontal="center" vertical="center"/>
    </xf>
    <xf numFmtId="4" fontId="9" fillId="0" borderId="25" xfId="47" applyNumberFormat="1" applyFont="1" applyBorder="1" applyAlignment="1">
      <alignment horizontal="center" vertical="center"/>
    </xf>
    <xf numFmtId="4" fontId="9" fillId="0" borderId="12" xfId="47" applyNumberFormat="1" applyFont="1" applyBorder="1" applyAlignment="1">
      <alignment horizontal="center" vertical="center"/>
    </xf>
    <xf numFmtId="4" fontId="9" fillId="0" borderId="16" xfId="47" applyNumberFormat="1" applyFont="1" applyBorder="1" applyAlignment="1">
      <alignment horizontal="center" vertical="center"/>
    </xf>
    <xf numFmtId="4" fontId="9" fillId="0" borderId="19" xfId="47" applyNumberFormat="1" applyFont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9" fillId="0" borderId="36" xfId="0" applyNumberFormat="1" applyFont="1" applyBorder="1" applyAlignment="1">
      <alignment horizontal="center" vertical="center"/>
    </xf>
    <xf numFmtId="10" fontId="9" fillId="0" borderId="38" xfId="53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10" fontId="9" fillId="0" borderId="23" xfId="53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10" fontId="9" fillId="0" borderId="46" xfId="53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9" fontId="8" fillId="0" borderId="41" xfId="53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40" fontId="74" fillId="0" borderId="42" xfId="0" applyNumberFormat="1" applyFont="1" applyBorder="1" applyAlignment="1">
      <alignment horizontal="center" vertical="center"/>
    </xf>
    <xf numFmtId="40" fontId="74" fillId="0" borderId="30" xfId="0" applyNumberFormat="1" applyFont="1" applyBorder="1" applyAlignment="1">
      <alignment horizontal="center" vertical="center"/>
    </xf>
    <xf numFmtId="40" fontId="74" fillId="0" borderId="43" xfId="0" applyNumberFormat="1" applyFont="1" applyBorder="1" applyAlignment="1">
      <alignment horizontal="center" vertical="center"/>
    </xf>
    <xf numFmtId="40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66" fillId="0" borderId="48" xfId="0" applyFont="1" applyBorder="1" applyAlignment="1">
      <alignment horizontal="left" vertical="center" wrapText="1"/>
    </xf>
    <xf numFmtId="40" fontId="66" fillId="0" borderId="49" xfId="0" applyNumberFormat="1" applyFont="1" applyBorder="1" applyAlignment="1">
      <alignment horizontal="center" vertical="center"/>
    </xf>
    <xf numFmtId="40" fontId="66" fillId="0" borderId="50" xfId="0" applyNumberFormat="1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66" fillId="0" borderId="53" xfId="0" applyFont="1" applyBorder="1" applyAlignment="1">
      <alignment horizontal="left" vertical="center" wrapText="1"/>
    </xf>
    <xf numFmtId="40" fontId="66" fillId="0" borderId="54" xfId="0" applyNumberFormat="1" applyFont="1" applyBorder="1" applyAlignment="1">
      <alignment horizontal="center" vertical="center"/>
    </xf>
    <xf numFmtId="40" fontId="66" fillId="0" borderId="55" xfId="0" applyNumberFormat="1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66" fillId="0" borderId="58" xfId="0" applyFont="1" applyBorder="1" applyAlignment="1">
      <alignment horizontal="left" vertical="center" wrapText="1"/>
    </xf>
    <xf numFmtId="40" fontId="66" fillId="0" borderId="59" xfId="0" applyNumberFormat="1" applyFont="1" applyBorder="1" applyAlignment="1">
      <alignment horizontal="center" vertical="center"/>
    </xf>
    <xf numFmtId="40" fontId="66" fillId="0" borderId="60" xfId="0" applyNumberFormat="1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8" fillId="0" borderId="48" xfId="0" applyFont="1" applyBorder="1" applyAlignment="1">
      <alignment horizontal="left" vertical="center" wrapText="1"/>
    </xf>
    <xf numFmtId="0" fontId="77" fillId="0" borderId="52" xfId="0" applyFont="1" applyBorder="1" applyAlignment="1">
      <alignment horizontal="center" vertical="center"/>
    </xf>
    <xf numFmtId="0" fontId="78" fillId="0" borderId="53" xfId="0" applyFont="1" applyBorder="1" applyAlignment="1">
      <alignment horizontal="left" vertical="center" wrapText="1"/>
    </xf>
    <xf numFmtId="0" fontId="77" fillId="0" borderId="57" xfId="0" applyFont="1" applyBorder="1" applyAlignment="1">
      <alignment horizontal="center" vertical="center"/>
    </xf>
    <xf numFmtId="0" fontId="78" fillId="0" borderId="58" xfId="0" applyFont="1" applyBorder="1" applyAlignment="1">
      <alignment horizontal="left" vertical="center" wrapText="1"/>
    </xf>
    <xf numFmtId="40" fontId="72" fillId="33" borderId="35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5" fillId="0" borderId="0" xfId="0" applyFont="1" applyFill="1" applyBorder="1" applyAlignment="1">
      <alignment/>
    </xf>
    <xf numFmtId="4" fontId="75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0" fillId="33" borderId="27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horizontal="center" vertical="center"/>
    </xf>
    <xf numFmtId="0" fontId="70" fillId="33" borderId="43" xfId="0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center"/>
    </xf>
    <xf numFmtId="0" fontId="72" fillId="33" borderId="42" xfId="0" applyFont="1" applyFill="1" applyBorder="1" applyAlignment="1">
      <alignment horizontal="center"/>
    </xf>
    <xf numFmtId="0" fontId="72" fillId="33" borderId="4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3" fillId="33" borderId="13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27" xfId="0" applyFont="1" applyFill="1" applyBorder="1" applyAlignment="1">
      <alignment horizontal="center" vertical="center"/>
    </xf>
    <xf numFmtId="0" fontId="73" fillId="33" borderId="43" xfId="0" applyFont="1" applyFill="1" applyBorder="1" applyAlignment="1">
      <alignment horizontal="center" vertical="center"/>
    </xf>
    <xf numFmtId="40" fontId="73" fillId="33" borderId="62" xfId="0" applyNumberFormat="1" applyFont="1" applyFill="1" applyBorder="1" applyAlignment="1">
      <alignment horizontal="center" vertical="center"/>
    </xf>
    <xf numFmtId="40" fontId="73" fillId="33" borderId="63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wrapText="1"/>
    </xf>
    <xf numFmtId="0" fontId="73" fillId="33" borderId="64" xfId="0" applyFont="1" applyFill="1" applyBorder="1" applyAlignment="1">
      <alignment horizontal="center" vertical="center"/>
    </xf>
    <xf numFmtId="0" fontId="73" fillId="33" borderId="65" xfId="0" applyFont="1" applyFill="1" applyBorder="1" applyAlignment="1">
      <alignment horizontal="center" vertical="center"/>
    </xf>
    <xf numFmtId="40" fontId="72" fillId="33" borderId="62" xfId="0" applyNumberFormat="1" applyFont="1" applyFill="1" applyBorder="1" applyAlignment="1">
      <alignment horizontal="center" vertical="center"/>
    </xf>
    <xf numFmtId="40" fontId="72" fillId="33" borderId="63" xfId="0" applyNumberFormat="1" applyFont="1" applyFill="1" applyBorder="1" applyAlignment="1">
      <alignment horizontal="center" vertical="center"/>
    </xf>
    <xf numFmtId="0" fontId="72" fillId="33" borderId="64" xfId="0" applyFont="1" applyFill="1" applyBorder="1" applyAlignment="1">
      <alignment horizontal="center" vertical="center"/>
    </xf>
    <xf numFmtId="0" fontId="72" fillId="33" borderId="65" xfId="0" applyFont="1" applyFill="1" applyBorder="1" applyAlignment="1">
      <alignment horizontal="center" vertical="center"/>
    </xf>
    <xf numFmtId="0" fontId="77" fillId="0" borderId="66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72" fillId="33" borderId="68" xfId="0" applyFont="1" applyFill="1" applyBorder="1" applyAlignment="1">
      <alignment horizontal="center" vertical="center" wrapText="1"/>
    </xf>
    <xf numFmtId="0" fontId="72" fillId="33" borderId="69" xfId="0" applyFont="1" applyFill="1" applyBorder="1" applyAlignment="1">
      <alignment horizontal="center" vertical="center" wrapText="1"/>
    </xf>
    <xf numFmtId="40" fontId="72" fillId="33" borderId="68" xfId="0" applyNumberFormat="1" applyFont="1" applyFill="1" applyBorder="1" applyAlignment="1">
      <alignment horizontal="center" vertical="center"/>
    </xf>
    <xf numFmtId="40" fontId="72" fillId="33" borderId="69" xfId="0" applyNumberFormat="1" applyFont="1" applyFill="1" applyBorder="1" applyAlignment="1">
      <alignment horizontal="center" vertical="center"/>
    </xf>
    <xf numFmtId="0" fontId="72" fillId="33" borderId="70" xfId="0" applyFont="1" applyFill="1" applyBorder="1" applyAlignment="1">
      <alignment horizontal="center" vertical="center"/>
    </xf>
    <xf numFmtId="0" fontId="72" fillId="33" borderId="71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0" fontId="73" fillId="33" borderId="68" xfId="0" applyFont="1" applyFill="1" applyBorder="1" applyAlignment="1">
      <alignment horizontal="center" vertical="center" wrapText="1"/>
    </xf>
    <xf numFmtId="0" fontId="73" fillId="33" borderId="69" xfId="0" applyFont="1" applyFill="1" applyBorder="1" applyAlignment="1">
      <alignment horizontal="center" vertical="center" wrapText="1"/>
    </xf>
    <xf numFmtId="40" fontId="73" fillId="33" borderId="68" xfId="0" applyNumberFormat="1" applyFont="1" applyFill="1" applyBorder="1" applyAlignment="1">
      <alignment horizontal="center" vertical="center"/>
    </xf>
    <xf numFmtId="40" fontId="73" fillId="33" borderId="69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0"/>
      <c:hPercent val="67"/>
      <c:rotY val="0"/>
      <c:depthPercent val="100"/>
      <c:rAngAx val="1"/>
    </c:view3D>
    <c:plotArea>
      <c:layout>
        <c:manualLayout>
          <c:xMode val="edge"/>
          <c:yMode val="edge"/>
          <c:x val="0.00675"/>
          <c:y val="0.077"/>
          <c:w val="0.9705"/>
          <c:h val="0.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'Ejec Gasto 20'!$V$8</c:f>
              <c:strCache>
                <c:ptCount val="1"/>
                <c:pt idx="0">
                  <c:v>P.I.A</c:v>
                </c:pt>
              </c:strCache>
            </c:strRef>
          </c:tx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 Gasto 20'!$U$10:$U$12</c:f>
              <c:strCache/>
            </c:strRef>
          </c:cat>
          <c:val>
            <c:numRef>
              <c:f>'Ejec Gasto 20'!$V$10:$V$12</c:f>
              <c:numCache/>
            </c:numRef>
          </c:val>
          <c:shape val="box"/>
        </c:ser>
        <c:gapWidth val="219"/>
        <c:shape val="box"/>
        <c:axId val="61823519"/>
        <c:axId val="19540760"/>
      </c:bar3DChart>
      <c:catAx>
        <c:axId val="61823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40760"/>
        <c:crosses val="autoZero"/>
        <c:auto val="1"/>
        <c:lblOffset val="100"/>
        <c:tickLblSkip val="1"/>
        <c:noMultiLvlLbl val="0"/>
      </c:catAx>
      <c:valAx>
        <c:axId val="1954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23519"/>
        <c:crossesAt val="1"/>
        <c:crossBetween val="between"/>
        <c:dispUnits/>
      </c:valAx>
      <c:spPr>
        <a:solidFill>
          <a:srgbClr val="BDD7EE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DEEBF7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DEEBF7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4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25"/>
          <c:y val="0.103"/>
          <c:w val="0.971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 Gasto 20'!$V$15</c:f>
              <c:strCache>
                <c:ptCount val="1"/>
                <c:pt idx="0">
                  <c:v>P.I.M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 Gasto 20'!$U$16:$U$20</c:f>
              <c:strCache/>
            </c:strRef>
          </c:cat>
          <c:val>
            <c:numRef>
              <c:f>'Ejec Gasto 20'!$V$16:$V$20</c:f>
              <c:numCache/>
            </c:numRef>
          </c:val>
        </c:ser>
        <c:overlap val="-27"/>
        <c:gapWidth val="219"/>
        <c:axId val="41649113"/>
        <c:axId val="39297698"/>
      </c:barChart>
      <c:catAx>
        <c:axId val="41649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97698"/>
        <c:crosses val="autoZero"/>
        <c:auto val="1"/>
        <c:lblOffset val="100"/>
        <c:tickLblSkip val="1"/>
        <c:noMultiLvlLbl val="0"/>
      </c:catAx>
      <c:valAx>
        <c:axId val="3929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49113"/>
        <c:crossesAt val="1"/>
        <c:crossBetween val="between"/>
        <c:dispUnits/>
      </c:valAx>
      <c:spPr>
        <a:solidFill>
          <a:srgbClr val="DEEBF7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2"/>
          <c:w val="0.972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 Gasto 20'!$V$21</c:f>
              <c:strCache>
                <c:ptCount val="1"/>
                <c:pt idx="0">
                  <c:v>EJEC. GASTO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633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 Gasto 20'!$U$22:$U$25</c:f>
              <c:strCache/>
            </c:strRef>
          </c:cat>
          <c:val>
            <c:numRef>
              <c:f>'Ejec Gasto 20'!$V$22:$V$26</c:f>
              <c:numCache/>
            </c:numRef>
          </c:val>
        </c:ser>
        <c:gapWidth val="219"/>
        <c:axId val="18134963"/>
        <c:axId val="28996940"/>
      </c:barChart>
      <c:catAx>
        <c:axId val="1813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6940"/>
        <c:crosses val="autoZero"/>
        <c:auto val="1"/>
        <c:lblOffset val="100"/>
        <c:tickLblSkip val="1"/>
        <c:noMultiLvlLbl val="0"/>
      </c:catAx>
      <c:valAx>
        <c:axId val="28996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34963"/>
        <c:crossesAt val="1"/>
        <c:crossBetween val="between"/>
        <c:dispUnits/>
      </c:valAx>
      <c:spPr>
        <a:solidFill>
          <a:srgbClr val="DEEBF7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375"/>
          <c:y val="0.135"/>
          <c:w val="0.92525"/>
          <c:h val="0.67175"/>
        </c:manualLayout>
      </c:layout>
      <c:pie3DChart>
        <c:varyColors val="1"/>
        <c:ser>
          <c:idx val="0"/>
          <c:order val="0"/>
          <c:tx>
            <c:strRef>
              <c:f>'ejec ingreso 20'!$R$16</c:f>
              <c:strCache>
                <c:ptCount val="1"/>
                <c:pt idx="0">
                  <c:v>EJEC. INGRESO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FFFFFF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7F7F7F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254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'ejec ingreso 20'!$Q$17:$Q$20</c:f>
              <c:strCache/>
            </c:strRef>
          </c:cat>
          <c:val>
            <c:numRef>
              <c:f>'ejec ingreso 20'!$R$17:$R$20</c:f>
              <c:numCache/>
            </c:numRef>
          </c:val>
        </c:ser>
        <c:firstSliceAng val="30"/>
      </c:pie3DChart>
      <c:spPr>
        <a:solidFill>
          <a:srgbClr val="DEEBF7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75"/>
          <c:y val="0.9095"/>
          <c:w val="0.58525"/>
          <c:h val="0.07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75"/>
          <c:y val="0.139"/>
          <c:w val="0.92925"/>
          <c:h val="0.6687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1F4E79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'ejec ingreso 20'!$Q$22:$Q$24</c:f>
              <c:strCache/>
            </c:strRef>
          </c:cat>
          <c:val>
            <c:numRef>
              <c:f>'ejec ingreso 20'!$R$22:$R$24</c:f>
              <c:numCache/>
            </c:numRef>
          </c:val>
        </c:ser>
      </c:pie3DChart>
      <c:spPr>
        <a:solidFill>
          <a:srgbClr val="DEEBF7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1"/>
          <c:w val="0.31425"/>
          <c:h val="0.0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028"/>
          <c:w val="0.94825"/>
          <c:h val="0.95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'PIMvseEG 20'!$A$8:$A$11</c:f>
              <c:strCache/>
            </c:strRef>
          </c:cat>
          <c:val>
            <c:numRef>
              <c:f>'PIMvseEG 20'!$B$8:$B$11</c:f>
              <c:numCache/>
            </c:numRef>
          </c:val>
          <c:shape val="box"/>
        </c:ser>
        <c:shape val="box"/>
        <c:axId val="59645869"/>
        <c:axId val="67050774"/>
      </c:bar3DChart>
      <c:catAx>
        <c:axId val="59645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crossAx val="67050774"/>
        <c:crosses val="autoZero"/>
        <c:auto val="1"/>
        <c:lblOffset val="100"/>
        <c:tickLblSkip val="1"/>
        <c:noMultiLvlLbl val="0"/>
      </c:catAx>
      <c:valAx>
        <c:axId val="6705077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45869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65"/>
          <c:w val="0.9665"/>
          <c:h val="0.95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'PIMvseEG 20'!$A$8:$A$11</c:f>
              <c:strCache/>
            </c:strRef>
          </c:cat>
          <c:val>
            <c:numRef>
              <c:f>'PIMvseEG 20'!$D$8:$D$11</c:f>
              <c:numCache/>
            </c:numRef>
          </c:val>
          <c:shape val="box"/>
        </c:ser>
        <c:shape val="box"/>
        <c:axId val="66586055"/>
        <c:axId val="62403584"/>
      </c:bar3DChart>
      <c:catAx>
        <c:axId val="66586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crossAx val="62403584"/>
        <c:crosses val="autoZero"/>
        <c:auto val="1"/>
        <c:lblOffset val="100"/>
        <c:tickLblSkip val="1"/>
        <c:noMultiLvlLbl val="0"/>
      </c:catAx>
      <c:valAx>
        <c:axId val="6240358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586055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4</xdr:col>
      <xdr:colOff>295275</xdr:colOff>
      <xdr:row>50</xdr:row>
      <xdr:rowOff>9525</xdr:rowOff>
    </xdr:to>
    <xdr:graphicFrame>
      <xdr:nvGraphicFramePr>
        <xdr:cNvPr id="1" name="Gráfico 4"/>
        <xdr:cNvGraphicFramePr/>
      </xdr:nvGraphicFramePr>
      <xdr:xfrm>
        <a:off x="238125" y="6229350"/>
        <a:ext cx="46482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19050</xdr:rowOff>
    </xdr:from>
    <xdr:to>
      <xdr:col>10</xdr:col>
      <xdr:colOff>809625</xdr:colOff>
      <xdr:row>49</xdr:row>
      <xdr:rowOff>142875</xdr:rowOff>
    </xdr:to>
    <xdr:graphicFrame>
      <xdr:nvGraphicFramePr>
        <xdr:cNvPr id="2" name="Gráfico 5"/>
        <xdr:cNvGraphicFramePr/>
      </xdr:nvGraphicFramePr>
      <xdr:xfrm>
        <a:off x="5229225" y="6248400"/>
        <a:ext cx="49815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390525</xdr:colOff>
      <xdr:row>29</xdr:row>
      <xdr:rowOff>9525</xdr:rowOff>
    </xdr:from>
    <xdr:to>
      <xdr:col>17</xdr:col>
      <xdr:colOff>714375</xdr:colOff>
      <xdr:row>50</xdr:row>
      <xdr:rowOff>9525</xdr:rowOff>
    </xdr:to>
    <xdr:graphicFrame>
      <xdr:nvGraphicFramePr>
        <xdr:cNvPr id="3" name="Gráfico 6"/>
        <xdr:cNvGraphicFramePr/>
      </xdr:nvGraphicFramePr>
      <xdr:xfrm>
        <a:off x="10620375" y="6238875"/>
        <a:ext cx="50577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31</xdr:row>
      <xdr:rowOff>104775</xdr:rowOff>
    </xdr:from>
    <xdr:to>
      <xdr:col>4</xdr:col>
      <xdr:colOff>1028700</xdr:colOff>
      <xdr:row>48</xdr:row>
      <xdr:rowOff>114300</xdr:rowOff>
    </xdr:to>
    <xdr:graphicFrame>
      <xdr:nvGraphicFramePr>
        <xdr:cNvPr id="1" name="Gráfico 3"/>
        <xdr:cNvGraphicFramePr/>
      </xdr:nvGraphicFramePr>
      <xdr:xfrm>
        <a:off x="1619250" y="7981950"/>
        <a:ext cx="53530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838200</xdr:colOff>
      <xdr:row>31</xdr:row>
      <xdr:rowOff>76200</xdr:rowOff>
    </xdr:from>
    <xdr:to>
      <xdr:col>12</xdr:col>
      <xdr:colOff>28575</xdr:colOff>
      <xdr:row>48</xdr:row>
      <xdr:rowOff>104775</xdr:rowOff>
    </xdr:to>
    <xdr:graphicFrame>
      <xdr:nvGraphicFramePr>
        <xdr:cNvPr id="2" name="Gráfico 4"/>
        <xdr:cNvGraphicFramePr/>
      </xdr:nvGraphicFramePr>
      <xdr:xfrm>
        <a:off x="9010650" y="7953375"/>
        <a:ext cx="58769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18</xdr:row>
      <xdr:rowOff>19050</xdr:rowOff>
    </xdr:from>
    <xdr:to>
      <xdr:col>4</xdr:col>
      <xdr:colOff>66675</xdr:colOff>
      <xdr:row>40</xdr:row>
      <xdr:rowOff>9525</xdr:rowOff>
    </xdr:to>
    <xdr:graphicFrame>
      <xdr:nvGraphicFramePr>
        <xdr:cNvPr id="1" name="Gráfico 2"/>
        <xdr:cNvGraphicFramePr/>
      </xdr:nvGraphicFramePr>
      <xdr:xfrm>
        <a:off x="1552575" y="5581650"/>
        <a:ext cx="54959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1485900</xdr:colOff>
      <xdr:row>48</xdr:row>
      <xdr:rowOff>142875</xdr:rowOff>
    </xdr:from>
    <xdr:to>
      <xdr:col>3</xdr:col>
      <xdr:colOff>1438275</xdr:colOff>
      <xdr:row>70</xdr:row>
      <xdr:rowOff>133350</xdr:rowOff>
    </xdr:to>
    <xdr:graphicFrame>
      <xdr:nvGraphicFramePr>
        <xdr:cNvPr id="2" name="Gráfico 3"/>
        <xdr:cNvGraphicFramePr/>
      </xdr:nvGraphicFramePr>
      <xdr:xfrm>
        <a:off x="1485900" y="10391775"/>
        <a:ext cx="5495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SheetLayoutView="100" zoomScalePageLayoutView="0" workbookViewId="0" topLeftCell="C1">
      <selection activeCell="X18" sqref="X18"/>
    </sheetView>
  </sheetViews>
  <sheetFormatPr defaultColWidth="11.421875" defaultRowHeight="15"/>
  <cols>
    <col min="1" max="1" width="32.7109375" style="3" customWidth="1"/>
    <col min="2" max="2" width="13.28125" style="21" bestFit="1" customWidth="1"/>
    <col min="3" max="3" width="12.00390625" style="21" customWidth="1"/>
    <col min="4" max="4" width="10.8515625" style="21" customWidth="1"/>
    <col min="5" max="5" width="11.28125" style="21" customWidth="1"/>
    <col min="6" max="6" width="13.7109375" style="21" customWidth="1"/>
    <col min="7" max="8" width="12.57421875" style="21" customWidth="1"/>
    <col min="9" max="9" width="10.7109375" style="21" customWidth="1"/>
    <col min="10" max="10" width="11.28125" style="21" customWidth="1"/>
    <col min="11" max="11" width="12.421875" style="21" customWidth="1"/>
    <col min="12" max="12" width="13.7109375" style="21" customWidth="1"/>
    <col min="13" max="13" width="12.140625" style="21" customWidth="1"/>
    <col min="14" max="14" width="12.00390625" style="21" customWidth="1"/>
    <col min="15" max="15" width="10.8515625" style="21" customWidth="1"/>
    <col min="16" max="16" width="11.00390625" style="21" customWidth="1"/>
    <col min="17" max="17" width="11.28125" style="21" customWidth="1"/>
    <col min="18" max="18" width="13.7109375" style="21" customWidth="1"/>
    <col min="19" max="19" width="5.28125" style="3" customWidth="1"/>
    <col min="20" max="20" width="18.57421875" style="3" bestFit="1" customWidth="1"/>
    <col min="21" max="21" width="11.57421875" style="3" bestFit="1" customWidth="1"/>
    <col min="22" max="22" width="11.7109375" style="3" bestFit="1" customWidth="1"/>
    <col min="23" max="24" width="11.57421875" style="3" bestFit="1" customWidth="1"/>
    <col min="25" max="25" width="11.421875" style="3" customWidth="1"/>
    <col min="26" max="26" width="18.8515625" style="3" bestFit="1" customWidth="1"/>
    <col min="27" max="16384" width="11.421875" style="3" customWidth="1"/>
  </cols>
  <sheetData>
    <row r="1" spans="1:19" ht="12" thickTop="1">
      <c r="A1" s="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2"/>
    </row>
    <row r="2" spans="1:19" ht="15.75">
      <c r="A2" s="277" t="s">
        <v>100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4"/>
    </row>
    <row r="3" spans="1:19" ht="15.75">
      <c r="A3" s="277" t="s">
        <v>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4"/>
    </row>
    <row r="4" spans="1:17" ht="18.75" customHeight="1">
      <c r="A4" s="5" t="s">
        <v>1</v>
      </c>
      <c r="B4" s="93"/>
      <c r="C4" s="93"/>
      <c r="D4" s="9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8.75" customHeight="1" thickBot="1">
      <c r="A5" s="5" t="s">
        <v>2</v>
      </c>
      <c r="B5" s="93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9" ht="18.75" customHeight="1" thickBot="1">
      <c r="A6" s="88"/>
      <c r="B6" s="278" t="s">
        <v>3</v>
      </c>
      <c r="C6" s="279"/>
      <c r="D6" s="279"/>
      <c r="E6" s="279"/>
      <c r="F6" s="280"/>
      <c r="G6" s="278" t="s">
        <v>4</v>
      </c>
      <c r="H6" s="279"/>
      <c r="I6" s="279"/>
      <c r="J6" s="279"/>
      <c r="K6" s="279"/>
      <c r="L6" s="280"/>
      <c r="M6" s="278" t="s">
        <v>5</v>
      </c>
      <c r="N6" s="279"/>
      <c r="O6" s="279"/>
      <c r="P6" s="279"/>
      <c r="Q6" s="279"/>
      <c r="R6" s="280"/>
      <c r="S6" s="7"/>
    </row>
    <row r="7" spans="1:19" ht="18.75" customHeight="1">
      <c r="A7" s="89" t="s">
        <v>6</v>
      </c>
      <c r="B7" s="95" t="s">
        <v>7</v>
      </c>
      <c r="C7" s="96" t="s">
        <v>8</v>
      </c>
      <c r="D7" s="97" t="s">
        <v>7</v>
      </c>
      <c r="E7" s="98" t="s">
        <v>9</v>
      </c>
      <c r="F7" s="99" t="s">
        <v>10</v>
      </c>
      <c r="G7" s="95" t="s">
        <v>7</v>
      </c>
      <c r="H7" s="96" t="s">
        <v>8</v>
      </c>
      <c r="I7" s="96" t="s">
        <v>97</v>
      </c>
      <c r="J7" s="96" t="s">
        <v>11</v>
      </c>
      <c r="K7" s="100" t="s">
        <v>9</v>
      </c>
      <c r="L7" s="99" t="s">
        <v>10</v>
      </c>
      <c r="M7" s="95" t="s">
        <v>7</v>
      </c>
      <c r="N7" s="96" t="s">
        <v>8</v>
      </c>
      <c r="O7" s="96" t="s">
        <v>97</v>
      </c>
      <c r="P7" s="96" t="s">
        <v>7</v>
      </c>
      <c r="Q7" s="100" t="s">
        <v>9</v>
      </c>
      <c r="R7" s="99" t="s">
        <v>10</v>
      </c>
      <c r="S7" s="8"/>
    </row>
    <row r="8" spans="1:22" ht="18.75" customHeight="1" thickBot="1">
      <c r="A8" s="90"/>
      <c r="B8" s="101" t="s">
        <v>12</v>
      </c>
      <c r="C8" s="102" t="s">
        <v>13</v>
      </c>
      <c r="D8" s="102" t="s">
        <v>14</v>
      </c>
      <c r="E8" s="103" t="s">
        <v>15</v>
      </c>
      <c r="F8" s="104" t="s">
        <v>16</v>
      </c>
      <c r="G8" s="101" t="s">
        <v>17</v>
      </c>
      <c r="H8" s="102" t="s">
        <v>13</v>
      </c>
      <c r="I8" s="102" t="s">
        <v>98</v>
      </c>
      <c r="J8" s="102" t="s">
        <v>14</v>
      </c>
      <c r="K8" s="103" t="s">
        <v>15</v>
      </c>
      <c r="L8" s="104" t="s">
        <v>16</v>
      </c>
      <c r="M8" s="101" t="s">
        <v>17</v>
      </c>
      <c r="N8" s="102" t="s">
        <v>13</v>
      </c>
      <c r="O8" s="102" t="s">
        <v>98</v>
      </c>
      <c r="P8" s="102" t="s">
        <v>14</v>
      </c>
      <c r="Q8" s="103" t="s">
        <v>15</v>
      </c>
      <c r="R8" s="104" t="s">
        <v>16</v>
      </c>
      <c r="S8" s="8"/>
      <c r="T8" s="273"/>
      <c r="U8" s="273"/>
      <c r="V8" s="273" t="s">
        <v>59</v>
      </c>
    </row>
    <row r="9" spans="1:22" s="66" customFormat="1" ht="9" customHeight="1" thickBot="1">
      <c r="A9" s="91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8"/>
      <c r="T9" s="274"/>
      <c r="U9" s="274"/>
      <c r="V9" s="274"/>
    </row>
    <row r="10" spans="1:22" ht="18.75" customHeight="1">
      <c r="A10" s="218" t="s">
        <v>18</v>
      </c>
      <c r="B10" s="221">
        <f>B12+B13+B14+B15</f>
        <v>89465463</v>
      </c>
      <c r="C10" s="222">
        <f>C12+C13+C14+C15+C16</f>
        <v>14696768</v>
      </c>
      <c r="D10" s="222">
        <f>D12+D13+D14+D15</f>
        <v>0</v>
      </c>
      <c r="E10" s="172">
        <f>SUM(E12:E15)</f>
        <v>0</v>
      </c>
      <c r="F10" s="175">
        <f>F12+F13+F14+F15+F16</f>
        <v>105584754</v>
      </c>
      <c r="G10" s="170">
        <f>SUM(SUM(G12:G16))</f>
        <v>98502696</v>
      </c>
      <c r="H10" s="174">
        <f>H12+H13+H14+H15+H16</f>
        <v>18150840</v>
      </c>
      <c r="I10" s="221">
        <f>I12+I13+I14+I15+I16</f>
        <v>481900</v>
      </c>
      <c r="J10" s="222">
        <f>J12+J13+J14+J15</f>
        <v>0</v>
      </c>
      <c r="K10" s="172">
        <f>K12+K13+K14+K15+K16</f>
        <v>5225245</v>
      </c>
      <c r="L10" s="221">
        <f>L12+L13+L14+L15+L16</f>
        <v>122360681</v>
      </c>
      <c r="M10" s="223">
        <f>M12+M13+M14+M15+M16</f>
        <v>92678723</v>
      </c>
      <c r="N10" s="171">
        <f>N12+N13+N14+N15+N16</f>
        <v>11396283</v>
      </c>
      <c r="O10" s="222">
        <f>O12+O13+O14+O15+O16</f>
        <v>468400</v>
      </c>
      <c r="P10" s="222">
        <f>P12+P13+P14+P15</f>
        <v>0</v>
      </c>
      <c r="Q10" s="222">
        <f>Q12+Q13+Q14+Q15+Q16</f>
        <v>4107792</v>
      </c>
      <c r="R10" s="173">
        <f>R12+R13+R14+R15+R16</f>
        <v>108651198</v>
      </c>
      <c r="S10" s="9"/>
      <c r="T10" s="273"/>
      <c r="U10" s="273" t="s">
        <v>62</v>
      </c>
      <c r="V10" s="275">
        <f>B23</f>
        <v>100860990</v>
      </c>
    </row>
    <row r="11" spans="1:22" ht="18.75" customHeight="1">
      <c r="A11" s="125"/>
      <c r="B11" s="191"/>
      <c r="C11" s="199"/>
      <c r="D11" s="199"/>
      <c r="E11" s="181"/>
      <c r="F11" s="178"/>
      <c r="G11" s="192"/>
      <c r="H11" s="193"/>
      <c r="I11" s="191"/>
      <c r="J11" s="199"/>
      <c r="K11" s="181"/>
      <c r="L11" s="201"/>
      <c r="M11" s="198"/>
      <c r="N11" s="177"/>
      <c r="O11" s="199"/>
      <c r="P11" s="199"/>
      <c r="Q11" s="181"/>
      <c r="R11" s="187"/>
      <c r="S11" s="9"/>
      <c r="T11" s="273"/>
      <c r="U11" s="273" t="s">
        <v>63</v>
      </c>
      <c r="V11" s="275">
        <f>C23</f>
        <v>24433598</v>
      </c>
    </row>
    <row r="12" spans="1:22" ht="18.75" customHeight="1">
      <c r="A12" s="125" t="s">
        <v>19</v>
      </c>
      <c r="B12" s="176">
        <v>57267849</v>
      </c>
      <c r="C12" s="190">
        <v>3313421</v>
      </c>
      <c r="D12" s="199">
        <v>0</v>
      </c>
      <c r="E12" s="181">
        <v>0</v>
      </c>
      <c r="F12" s="178">
        <f aca="true" t="shared" si="0" ref="F12:F17">SUM(B12:E12)</f>
        <v>60581270</v>
      </c>
      <c r="G12" s="176">
        <v>59347795</v>
      </c>
      <c r="H12" s="224">
        <v>4666492</v>
      </c>
      <c r="I12" s="180">
        <v>315400</v>
      </c>
      <c r="J12" s="199"/>
      <c r="K12" s="181">
        <v>530460</v>
      </c>
      <c r="L12" s="191">
        <f aca="true" t="shared" si="1" ref="L12:L17">SUM(G12:K12)</f>
        <v>64860147</v>
      </c>
      <c r="M12" s="225">
        <v>56566788</v>
      </c>
      <c r="N12" s="190">
        <v>2405081</v>
      </c>
      <c r="O12" s="226">
        <v>303100</v>
      </c>
      <c r="P12" s="199"/>
      <c r="Q12" s="181">
        <v>374637</v>
      </c>
      <c r="R12" s="179">
        <f aca="true" t="shared" si="2" ref="R12:R17">SUM(M12:Q12)</f>
        <v>59649606</v>
      </c>
      <c r="S12" s="11"/>
      <c r="T12" s="273"/>
      <c r="U12" s="273" t="s">
        <v>65</v>
      </c>
      <c r="V12" s="275">
        <f>D23</f>
        <v>235896</v>
      </c>
    </row>
    <row r="13" spans="1:23" ht="18.75" customHeight="1">
      <c r="A13" s="125" t="s">
        <v>20</v>
      </c>
      <c r="B13" s="176">
        <v>17024742</v>
      </c>
      <c r="C13" s="190"/>
      <c r="D13" s="199">
        <v>0</v>
      </c>
      <c r="E13" s="181">
        <v>0</v>
      </c>
      <c r="F13" s="178">
        <f t="shared" si="0"/>
        <v>17024742</v>
      </c>
      <c r="G13" s="176">
        <v>17316521</v>
      </c>
      <c r="H13" s="224"/>
      <c r="I13" s="180"/>
      <c r="J13" s="199"/>
      <c r="K13" s="181"/>
      <c r="L13" s="191">
        <f t="shared" si="1"/>
        <v>17316521</v>
      </c>
      <c r="M13" s="225">
        <v>16090806</v>
      </c>
      <c r="N13" s="190"/>
      <c r="O13" s="226"/>
      <c r="P13" s="199"/>
      <c r="Q13" s="181"/>
      <c r="R13" s="179">
        <f t="shared" si="2"/>
        <v>16090806</v>
      </c>
      <c r="S13" s="11"/>
      <c r="T13" s="273"/>
      <c r="U13" s="273" t="s">
        <v>10</v>
      </c>
      <c r="V13" s="275">
        <f>V10+V11+V12</f>
        <v>125530484</v>
      </c>
      <c r="W13" s="12"/>
    </row>
    <row r="14" spans="1:22" ht="18.75" customHeight="1">
      <c r="A14" s="125" t="s">
        <v>21</v>
      </c>
      <c r="B14" s="176">
        <v>15172872</v>
      </c>
      <c r="C14" s="190">
        <v>10809294</v>
      </c>
      <c r="D14" s="199">
        <v>0</v>
      </c>
      <c r="E14" s="181">
        <v>0</v>
      </c>
      <c r="F14" s="178">
        <f t="shared" si="0"/>
        <v>25982166</v>
      </c>
      <c r="G14" s="176">
        <v>18575752</v>
      </c>
      <c r="H14" s="224">
        <v>12785922</v>
      </c>
      <c r="I14" s="180">
        <v>166500</v>
      </c>
      <c r="J14" s="199"/>
      <c r="K14" s="227">
        <v>2212064</v>
      </c>
      <c r="L14" s="191">
        <f t="shared" si="1"/>
        <v>33740238</v>
      </c>
      <c r="M14" s="225">
        <v>16799023</v>
      </c>
      <c r="N14" s="190">
        <v>8451928</v>
      </c>
      <c r="O14" s="226">
        <v>165300</v>
      </c>
      <c r="P14" s="199"/>
      <c r="Q14" s="190">
        <v>1631400</v>
      </c>
      <c r="R14" s="179">
        <f t="shared" si="2"/>
        <v>27047651</v>
      </c>
      <c r="S14" s="11"/>
      <c r="T14" s="273"/>
      <c r="U14" s="273"/>
      <c r="V14" s="273"/>
    </row>
    <row r="15" spans="1:22" ht="18.75" customHeight="1">
      <c r="A15" s="125" t="s">
        <v>96</v>
      </c>
      <c r="B15" s="176"/>
      <c r="C15" s="190">
        <v>129387</v>
      </c>
      <c r="D15" s="199">
        <v>0</v>
      </c>
      <c r="E15" s="181">
        <v>0</v>
      </c>
      <c r="F15" s="178">
        <f t="shared" si="0"/>
        <v>129387</v>
      </c>
      <c r="G15" s="176">
        <v>108012</v>
      </c>
      <c r="H15" s="224">
        <v>129387</v>
      </c>
      <c r="I15" s="180"/>
      <c r="J15" s="199"/>
      <c r="K15" s="227"/>
      <c r="L15" s="191">
        <f t="shared" si="1"/>
        <v>237399</v>
      </c>
      <c r="M15" s="225">
        <v>108012</v>
      </c>
      <c r="N15" s="190">
        <v>85512</v>
      </c>
      <c r="O15" s="226"/>
      <c r="P15" s="199"/>
      <c r="Q15" s="190"/>
      <c r="R15" s="179">
        <f t="shared" si="2"/>
        <v>193524</v>
      </c>
      <c r="S15" s="11"/>
      <c r="T15" s="273"/>
      <c r="U15" s="273"/>
      <c r="V15" s="273" t="s">
        <v>60</v>
      </c>
    </row>
    <row r="16" spans="1:22" ht="18.75" customHeight="1">
      <c r="A16" s="125" t="s">
        <v>95</v>
      </c>
      <c r="B16" s="176">
        <v>1422523</v>
      </c>
      <c r="C16" s="199">
        <v>444666</v>
      </c>
      <c r="D16" s="199"/>
      <c r="E16" s="181"/>
      <c r="F16" s="178">
        <f t="shared" si="0"/>
        <v>1867189</v>
      </c>
      <c r="G16" s="192">
        <v>3154616</v>
      </c>
      <c r="H16" s="193">
        <v>569039</v>
      </c>
      <c r="I16" s="191"/>
      <c r="J16" s="199"/>
      <c r="K16" s="181">
        <v>2482721</v>
      </c>
      <c r="L16" s="191">
        <f t="shared" si="1"/>
        <v>6206376</v>
      </c>
      <c r="M16" s="198">
        <v>3114094</v>
      </c>
      <c r="N16" s="177">
        <v>453762</v>
      </c>
      <c r="O16" s="199"/>
      <c r="P16" s="199"/>
      <c r="Q16" s="181">
        <v>2101755</v>
      </c>
      <c r="R16" s="179">
        <f t="shared" si="2"/>
        <v>5669611</v>
      </c>
      <c r="S16" s="9"/>
      <c r="T16" s="273"/>
      <c r="U16" s="273" t="s">
        <v>62</v>
      </c>
      <c r="V16" s="275">
        <f>G23</f>
        <v>114121097</v>
      </c>
    </row>
    <row r="17" spans="1:23" ht="18.75" customHeight="1">
      <c r="A17" s="219" t="s">
        <v>22</v>
      </c>
      <c r="B17" s="201">
        <f>B19</f>
        <v>11395527</v>
      </c>
      <c r="C17" s="185">
        <f>C19</f>
        <v>9736830</v>
      </c>
      <c r="D17" s="185">
        <f>D19</f>
        <v>235896</v>
      </c>
      <c r="E17" s="186">
        <f>E19</f>
        <v>0</v>
      </c>
      <c r="F17" s="189">
        <f t="shared" si="0"/>
        <v>21368253</v>
      </c>
      <c r="G17" s="184">
        <f>G19</f>
        <v>15618401</v>
      </c>
      <c r="H17" s="188">
        <f>H19</f>
        <v>10062709</v>
      </c>
      <c r="I17" s="188">
        <f>I19</f>
        <v>846212</v>
      </c>
      <c r="J17" s="185">
        <f>J19+J20+J21</f>
        <v>207623</v>
      </c>
      <c r="K17" s="186">
        <f>K19</f>
        <v>7820419</v>
      </c>
      <c r="L17" s="201">
        <f t="shared" si="1"/>
        <v>34555364</v>
      </c>
      <c r="M17" s="200">
        <f>M19</f>
        <v>14478743</v>
      </c>
      <c r="N17" s="185">
        <f>N19</f>
        <v>641195</v>
      </c>
      <c r="O17" s="185">
        <f>O19</f>
        <v>815390</v>
      </c>
      <c r="P17" s="185">
        <f>P19</f>
        <v>50531</v>
      </c>
      <c r="Q17" s="201">
        <f>Q19</f>
        <v>5403170</v>
      </c>
      <c r="R17" s="187">
        <f t="shared" si="2"/>
        <v>21389029</v>
      </c>
      <c r="S17" s="9"/>
      <c r="T17" s="273"/>
      <c r="U17" s="273" t="s">
        <v>63</v>
      </c>
      <c r="V17" s="275">
        <f>H23</f>
        <v>28213549</v>
      </c>
      <c r="W17" s="10"/>
    </row>
    <row r="18" spans="1:23" ht="18.75" customHeight="1">
      <c r="A18" s="125"/>
      <c r="B18" s="106"/>
      <c r="C18" s="107"/>
      <c r="D18" s="107"/>
      <c r="E18" s="108"/>
      <c r="F18" s="109"/>
      <c r="G18" s="110"/>
      <c r="H18" s="111"/>
      <c r="I18" s="106"/>
      <c r="J18" s="107"/>
      <c r="K18" s="108"/>
      <c r="L18" s="112"/>
      <c r="M18" s="113"/>
      <c r="N18" s="114"/>
      <c r="O18" s="107"/>
      <c r="P18" s="107"/>
      <c r="Q18" s="108"/>
      <c r="R18" s="115"/>
      <c r="S18" s="9"/>
      <c r="T18" s="273"/>
      <c r="U18" s="273" t="s">
        <v>101</v>
      </c>
      <c r="V18" s="275">
        <f>I23</f>
        <v>1328112</v>
      </c>
      <c r="W18" s="10"/>
    </row>
    <row r="19" spans="1:23" ht="18.75" customHeight="1">
      <c r="A19" s="125" t="s">
        <v>23</v>
      </c>
      <c r="B19" s="176">
        <v>11395527</v>
      </c>
      <c r="C19" s="190">
        <v>9736830</v>
      </c>
      <c r="D19" s="199">
        <v>235896</v>
      </c>
      <c r="E19" s="181">
        <v>0</v>
      </c>
      <c r="F19" s="178">
        <f>SUM(B19:D19)</f>
        <v>21368253</v>
      </c>
      <c r="G19" s="176">
        <v>15618401</v>
      </c>
      <c r="H19" s="224">
        <v>10062709</v>
      </c>
      <c r="I19" s="180">
        <v>846212</v>
      </c>
      <c r="J19" s="199">
        <v>207623</v>
      </c>
      <c r="K19" s="227">
        <v>7820419</v>
      </c>
      <c r="L19" s="191">
        <f>SUM(G19:K19)</f>
        <v>34555364</v>
      </c>
      <c r="M19" s="225">
        <v>14478743</v>
      </c>
      <c r="N19" s="190">
        <v>641195</v>
      </c>
      <c r="O19" s="226">
        <v>815390</v>
      </c>
      <c r="P19" s="199">
        <v>50531</v>
      </c>
      <c r="Q19" s="190">
        <v>5403170</v>
      </c>
      <c r="R19" s="179"/>
      <c r="S19" s="11"/>
      <c r="T19" s="273"/>
      <c r="U19" s="275" t="s">
        <v>64</v>
      </c>
      <c r="V19" s="275">
        <f>J23</f>
        <v>207623</v>
      </c>
      <c r="W19" s="10"/>
    </row>
    <row r="20" spans="1:23" ht="18.75" customHeight="1">
      <c r="A20" s="125" t="s">
        <v>24</v>
      </c>
      <c r="B20" s="191"/>
      <c r="C20" s="199"/>
      <c r="D20" s="199"/>
      <c r="E20" s="181"/>
      <c r="F20" s="178">
        <v>0</v>
      </c>
      <c r="G20" s="192"/>
      <c r="H20" s="193"/>
      <c r="I20" s="191"/>
      <c r="J20" s="199"/>
      <c r="K20" s="181"/>
      <c r="L20" s="191">
        <v>0</v>
      </c>
      <c r="M20" s="198"/>
      <c r="N20" s="177"/>
      <c r="O20" s="199"/>
      <c r="P20" s="199"/>
      <c r="Q20" s="181"/>
      <c r="R20" s="179">
        <v>0</v>
      </c>
      <c r="S20" s="11"/>
      <c r="T20" s="273"/>
      <c r="U20" s="273" t="s">
        <v>65</v>
      </c>
      <c r="V20" s="275">
        <f>K23</f>
        <v>13045664</v>
      </c>
      <c r="W20" s="10"/>
    </row>
    <row r="21" spans="1:22" ht="18.75" customHeight="1">
      <c r="A21" s="125" t="s">
        <v>25</v>
      </c>
      <c r="B21" s="191"/>
      <c r="C21" s="199"/>
      <c r="D21" s="199"/>
      <c r="E21" s="181"/>
      <c r="F21" s="178">
        <v>0</v>
      </c>
      <c r="G21" s="192"/>
      <c r="H21" s="193"/>
      <c r="I21" s="191"/>
      <c r="J21" s="199"/>
      <c r="K21" s="181"/>
      <c r="L21" s="191">
        <v>0</v>
      </c>
      <c r="M21" s="198"/>
      <c r="N21" s="177"/>
      <c r="O21" s="199"/>
      <c r="P21" s="199"/>
      <c r="Q21" s="181"/>
      <c r="R21" s="179">
        <v>0</v>
      </c>
      <c r="S21" s="11"/>
      <c r="T21" s="273"/>
      <c r="U21" s="273"/>
      <c r="V21" s="273" t="s">
        <v>61</v>
      </c>
    </row>
    <row r="22" spans="1:24" ht="18.75" customHeight="1" thickBot="1">
      <c r="A22" s="125"/>
      <c r="B22" s="191"/>
      <c r="C22" s="228"/>
      <c r="D22" s="228"/>
      <c r="E22" s="211"/>
      <c r="F22" s="229"/>
      <c r="G22" s="208"/>
      <c r="H22" s="209"/>
      <c r="I22" s="230"/>
      <c r="J22" s="228"/>
      <c r="K22" s="211"/>
      <c r="L22" s="191"/>
      <c r="M22" s="198"/>
      <c r="N22" s="210"/>
      <c r="O22" s="199"/>
      <c r="P22" s="199"/>
      <c r="Q22" s="181"/>
      <c r="R22" s="179"/>
      <c r="S22" s="11"/>
      <c r="T22" s="273"/>
      <c r="U22" s="273" t="s">
        <v>62</v>
      </c>
      <c r="V22" s="275">
        <f>M23</f>
        <v>107157466</v>
      </c>
      <c r="W22" s="10"/>
      <c r="X22" s="10"/>
    </row>
    <row r="23" spans="1:24" ht="18.75" customHeight="1" thickBot="1">
      <c r="A23" s="220" t="s">
        <v>26</v>
      </c>
      <c r="B23" s="116">
        <f>+B10+B17</f>
        <v>100860990</v>
      </c>
      <c r="C23" s="117">
        <f>C17+C10</f>
        <v>24433598</v>
      </c>
      <c r="D23" s="117">
        <f>D17+D10</f>
        <v>235896</v>
      </c>
      <c r="E23" s="117">
        <f>E17+E10</f>
        <v>0</v>
      </c>
      <c r="F23" s="118">
        <f aca="true" t="shared" si="3" ref="F23:K23">F10+F17</f>
        <v>126953007</v>
      </c>
      <c r="G23" s="116">
        <f t="shared" si="3"/>
        <v>114121097</v>
      </c>
      <c r="H23" s="119">
        <f t="shared" si="3"/>
        <v>28213549</v>
      </c>
      <c r="I23" s="119">
        <f t="shared" si="3"/>
        <v>1328112</v>
      </c>
      <c r="J23" s="119">
        <f t="shared" si="3"/>
        <v>207623</v>
      </c>
      <c r="K23" s="119">
        <f t="shared" si="3"/>
        <v>13045664</v>
      </c>
      <c r="L23" s="118">
        <f>L17+L10</f>
        <v>156916045</v>
      </c>
      <c r="M23" s="116">
        <f aca="true" t="shared" si="4" ref="M23:R23">M10+M17</f>
        <v>107157466</v>
      </c>
      <c r="N23" s="119">
        <f t="shared" si="4"/>
        <v>12037478</v>
      </c>
      <c r="O23" s="119">
        <f t="shared" si="4"/>
        <v>1283790</v>
      </c>
      <c r="P23" s="119">
        <f t="shared" si="4"/>
        <v>50531</v>
      </c>
      <c r="Q23" s="119">
        <f t="shared" si="4"/>
        <v>9510962</v>
      </c>
      <c r="R23" s="118">
        <f t="shared" si="4"/>
        <v>130040227</v>
      </c>
      <c r="S23" s="9"/>
      <c r="T23" s="273"/>
      <c r="U23" s="273" t="s">
        <v>63</v>
      </c>
      <c r="V23" s="275">
        <f>N23</f>
        <v>12037478</v>
      </c>
      <c r="W23" s="10"/>
      <c r="X23" s="10"/>
    </row>
    <row r="24" spans="1:24" ht="18.75" customHeight="1">
      <c r="A24" s="6" t="s">
        <v>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T24" s="273"/>
      <c r="U24" s="273" t="s">
        <v>101</v>
      </c>
      <c r="V24" s="275">
        <f>O23</f>
        <v>1283790</v>
      </c>
      <c r="W24" s="10"/>
      <c r="X24" s="10"/>
    </row>
    <row r="25" spans="1:22" ht="11.25">
      <c r="A25" s="6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T25" s="273"/>
      <c r="U25" s="275" t="s">
        <v>64</v>
      </c>
      <c r="V25" s="275">
        <f>P23</f>
        <v>50531</v>
      </c>
    </row>
    <row r="26" spans="1:30" ht="15.75">
      <c r="A26" s="276" t="s">
        <v>99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T26" s="313"/>
      <c r="U26" s="273" t="s">
        <v>65</v>
      </c>
      <c r="V26" s="275">
        <f>Q23</f>
        <v>9510962</v>
      </c>
      <c r="W26" s="13"/>
      <c r="X26" s="13"/>
      <c r="Z26" s="13"/>
      <c r="AA26" s="13"/>
      <c r="AB26" s="13"/>
      <c r="AC26" s="13"/>
      <c r="AD26" s="13"/>
    </row>
    <row r="27" spans="1:30" ht="12">
      <c r="A27" s="14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  <c r="T27" s="314"/>
      <c r="U27" s="315"/>
      <c r="V27" s="315"/>
      <c r="W27" s="17"/>
      <c r="X27" s="17"/>
      <c r="Z27" s="16"/>
      <c r="AA27" s="17"/>
      <c r="AB27" s="17"/>
      <c r="AC27" s="17"/>
      <c r="AD27" s="17"/>
    </row>
    <row r="28" spans="1:30" ht="12">
      <c r="A28" s="18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T28" s="273"/>
      <c r="U28" s="273"/>
      <c r="V28" s="273"/>
      <c r="X28" s="17"/>
      <c r="AD28" s="17"/>
    </row>
    <row r="29" spans="1:30" ht="12">
      <c r="A29" s="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2"/>
      <c r="S29" s="2"/>
      <c r="T29" s="273"/>
      <c r="U29" s="273"/>
      <c r="V29" s="273"/>
      <c r="X29" s="17"/>
      <c r="AD29" s="17"/>
    </row>
    <row r="30" spans="1:30" ht="12">
      <c r="A30" s="20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2"/>
      <c r="X30" s="17"/>
      <c r="AD30" s="17"/>
    </row>
    <row r="31" spans="1:30" ht="12">
      <c r="A31" s="20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2"/>
      <c r="X31" s="17"/>
      <c r="AD31" s="17"/>
    </row>
    <row r="32" spans="1:30" ht="12">
      <c r="A32" s="20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2"/>
      <c r="X32" s="17"/>
      <c r="AD32" s="17"/>
    </row>
    <row r="33" spans="1:30" ht="12">
      <c r="A33" s="20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2"/>
      <c r="X33" s="21"/>
      <c r="AA33" s="17"/>
      <c r="AB33" s="17"/>
      <c r="AC33" s="17"/>
      <c r="AD33" s="17"/>
    </row>
    <row r="34" spans="1:19" ht="12">
      <c r="A34" s="20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2"/>
    </row>
    <row r="35" spans="1:30" ht="12">
      <c r="A35" s="20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2"/>
      <c r="Z35" s="13"/>
      <c r="AA35" s="13"/>
      <c r="AB35" s="13"/>
      <c r="AC35" s="13"/>
      <c r="AD35" s="13"/>
    </row>
    <row r="36" spans="1:30" ht="12">
      <c r="A36" s="20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T36" s="13"/>
      <c r="U36" s="13"/>
      <c r="V36" s="13"/>
      <c r="W36" s="13"/>
      <c r="X36" s="13"/>
      <c r="Z36" s="16"/>
      <c r="AA36" s="17"/>
      <c r="AB36" s="17"/>
      <c r="AC36" s="17"/>
      <c r="AD36" s="17"/>
    </row>
    <row r="37" spans="1:30" ht="12">
      <c r="A37" s="20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T37" s="16"/>
      <c r="U37" s="17"/>
      <c r="V37" s="17"/>
      <c r="W37" s="17"/>
      <c r="X37" s="17"/>
      <c r="AD37" s="17"/>
    </row>
    <row r="38" spans="1:30" ht="12">
      <c r="A38" s="20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X38" s="17"/>
      <c r="AD38" s="17"/>
    </row>
    <row r="39" spans="1:30" ht="12">
      <c r="A39" s="20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X39" s="17"/>
      <c r="AD39" s="17"/>
    </row>
    <row r="40" spans="1:30" ht="12">
      <c r="A40" s="20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X40" s="17"/>
      <c r="AD40" s="17"/>
    </row>
    <row r="41" spans="1:30" ht="12">
      <c r="A41" s="20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X41" s="17"/>
      <c r="AD41" s="17"/>
    </row>
    <row r="42" spans="1:30" ht="12">
      <c r="A42" s="20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X42" s="17"/>
      <c r="AA42" s="16"/>
      <c r="AB42" s="16"/>
      <c r="AC42" s="16"/>
      <c r="AD42" s="17"/>
    </row>
    <row r="43" spans="1:24" ht="12">
      <c r="A43" s="20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X43" s="21"/>
    </row>
    <row r="44" spans="1:30" ht="12">
      <c r="A44" s="20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Z44" s="13"/>
      <c r="AA44" s="13"/>
      <c r="AB44" s="13"/>
      <c r="AC44" s="13"/>
      <c r="AD44" s="13"/>
    </row>
    <row r="45" spans="1:30" ht="12">
      <c r="A45" s="20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T45" s="13"/>
      <c r="U45" s="13"/>
      <c r="V45" s="13"/>
      <c r="W45" s="13"/>
      <c r="X45" s="13"/>
      <c r="Z45" s="16"/>
      <c r="AA45" s="17"/>
      <c r="AB45" s="17"/>
      <c r="AC45" s="17"/>
      <c r="AD45" s="17"/>
    </row>
    <row r="46" spans="1:30" ht="12">
      <c r="A46" s="20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T46" s="16"/>
      <c r="U46" s="17"/>
      <c r="V46" s="17"/>
      <c r="W46" s="17"/>
      <c r="X46" s="17"/>
      <c r="AD46" s="17"/>
    </row>
    <row r="47" spans="1:30" ht="12">
      <c r="A47" s="20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X47" s="17"/>
      <c r="AD47" s="17"/>
    </row>
    <row r="48" spans="1:30" ht="12">
      <c r="A48" s="20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X48" s="17"/>
      <c r="AD48" s="17"/>
    </row>
    <row r="49" spans="1:30" ht="12">
      <c r="A49" s="20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X49" s="17"/>
      <c r="AD49" s="17"/>
    </row>
    <row r="50" spans="1:30" ht="12">
      <c r="A50" s="20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X50" s="17"/>
      <c r="AD50" s="17"/>
    </row>
    <row r="51" spans="1:30" ht="12">
      <c r="A51" s="20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X51" s="17"/>
      <c r="AD51" s="17"/>
    </row>
    <row r="52" spans="1:30" ht="12">
      <c r="A52" s="20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X52" s="17"/>
      <c r="AD52" s="17"/>
    </row>
    <row r="53" spans="1:30" ht="12">
      <c r="A53" s="20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X53" s="17"/>
      <c r="AD53" s="17"/>
    </row>
    <row r="54" spans="1:30" ht="12">
      <c r="A54" s="20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X54" s="17"/>
      <c r="AD54" s="17"/>
    </row>
    <row r="55" spans="1:30" ht="12">
      <c r="A55" s="20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X55" s="17"/>
      <c r="AD55" s="17"/>
    </row>
    <row r="56" spans="1:30" ht="12">
      <c r="A56" s="20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X56" s="17"/>
      <c r="AA56" s="16"/>
      <c r="AB56" s="16"/>
      <c r="AC56" s="16"/>
      <c r="AD56" s="17"/>
    </row>
    <row r="57" spans="1:24" ht="12">
      <c r="A57" s="20"/>
      <c r="B57" s="12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X57" s="17"/>
    </row>
    <row r="58" spans="1:18" ht="12">
      <c r="A58" s="20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">
      <c r="A59" s="20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">
      <c r="A60" s="20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 thickBot="1">
      <c r="A61" s="22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ht="12" thickTop="1"/>
  </sheetData>
  <sheetProtection/>
  <mergeCells count="6">
    <mergeCell ref="A26:R26"/>
    <mergeCell ref="A2:R2"/>
    <mergeCell ref="A3:R3"/>
    <mergeCell ref="B6:F6"/>
    <mergeCell ref="G6:L6"/>
    <mergeCell ref="M6:R6"/>
  </mergeCells>
  <printOptions horizontalCentered="1" verticalCentered="1"/>
  <pageMargins left="0.4724409448818898" right="0.4724409448818898" top="0.7480314960629921" bottom="0.7480314960629921" header="0.5905511811023623" footer="0.5905511811023623"/>
  <pageSetup fitToHeight="1" fitToWidth="1" horizontalDpi="600" verticalDpi="600" orientation="landscape" paperSize="9" scale="57" r:id="rId2"/>
  <headerFooter>
    <oddHeader>&amp;CESTADISTICA 2020</oddHeader>
    <oddFooter>&amp;COFICINA DE PLANEAMIENTO - Unidad de Racionalización y Estadística</oddFooter>
  </headerFooter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zoomScalePageLayoutView="0" workbookViewId="0" topLeftCell="A1">
      <selection activeCell="A3" sqref="A3:O3"/>
    </sheetView>
  </sheetViews>
  <sheetFormatPr defaultColWidth="11.421875" defaultRowHeight="15"/>
  <cols>
    <col min="1" max="1" width="39.00390625" style="0" customWidth="1"/>
    <col min="2" max="15" width="16.7109375" style="0" customWidth="1"/>
    <col min="17" max="17" width="13.140625" style="0" customWidth="1"/>
    <col min="18" max="18" width="16.28125" style="0" customWidth="1"/>
    <col min="19" max="21" width="18.421875" style="0" customWidth="1"/>
  </cols>
  <sheetData>
    <row r="1" spans="1:18" ht="17.25" customHeight="1" thickTop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</row>
    <row r="2" spans="1:18" ht="15.75">
      <c r="A2" s="277" t="s">
        <v>100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5"/>
      <c r="Q2" s="25"/>
      <c r="R2" s="25"/>
    </row>
    <row r="3" spans="1:18" ht="15.75">
      <c r="A3" s="276" t="s">
        <v>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5"/>
      <c r="Q3" s="26"/>
      <c r="R3" s="26"/>
    </row>
    <row r="4" spans="1:18" ht="20.25" customHeight="1" thickBot="1">
      <c r="A4" s="27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 t="s">
        <v>109</v>
      </c>
      <c r="O4" s="28"/>
      <c r="P4" s="29"/>
      <c r="Q4" s="28"/>
      <c r="R4" s="28"/>
    </row>
    <row r="5" spans="1:18" ht="18" customHeight="1" thickBot="1">
      <c r="A5" s="134"/>
      <c r="B5" s="281" t="s">
        <v>28</v>
      </c>
      <c r="C5" s="282"/>
      <c r="D5" s="282"/>
      <c r="E5" s="283"/>
      <c r="F5" s="281" t="s">
        <v>29</v>
      </c>
      <c r="G5" s="282"/>
      <c r="H5" s="282"/>
      <c r="I5" s="282"/>
      <c r="J5" s="283"/>
      <c r="K5" s="281" t="s">
        <v>30</v>
      </c>
      <c r="L5" s="282"/>
      <c r="M5" s="282"/>
      <c r="N5" s="282"/>
      <c r="O5" s="283"/>
      <c r="P5" s="30"/>
      <c r="Q5" s="31"/>
      <c r="R5" s="31"/>
    </row>
    <row r="6" spans="1:18" ht="18" customHeight="1">
      <c r="A6" s="135" t="s">
        <v>31</v>
      </c>
      <c r="B6" s="136" t="s">
        <v>8</v>
      </c>
      <c r="C6" s="136" t="s">
        <v>9</v>
      </c>
      <c r="D6" s="137" t="s">
        <v>7</v>
      </c>
      <c r="E6" s="138" t="s">
        <v>10</v>
      </c>
      <c r="F6" s="136" t="s">
        <v>8</v>
      </c>
      <c r="G6" s="136" t="s">
        <v>11</v>
      </c>
      <c r="H6" s="136" t="s">
        <v>105</v>
      </c>
      <c r="I6" s="139" t="s">
        <v>9</v>
      </c>
      <c r="J6" s="140" t="s">
        <v>10</v>
      </c>
      <c r="K6" s="141" t="s">
        <v>8</v>
      </c>
      <c r="L6" s="142" t="s">
        <v>105</v>
      </c>
      <c r="M6" s="136" t="s">
        <v>7</v>
      </c>
      <c r="N6" s="139" t="s">
        <v>9</v>
      </c>
      <c r="O6" s="138" t="s">
        <v>10</v>
      </c>
      <c r="P6" s="24"/>
      <c r="Q6" s="160"/>
      <c r="R6" s="160"/>
    </row>
    <row r="7" spans="1:21" ht="18" customHeight="1" thickBot="1">
      <c r="A7" s="143"/>
      <c r="B7" s="144" t="s">
        <v>13</v>
      </c>
      <c r="C7" s="144" t="s">
        <v>15</v>
      </c>
      <c r="D7" s="145" t="s">
        <v>14</v>
      </c>
      <c r="E7" s="146" t="s">
        <v>16</v>
      </c>
      <c r="F7" s="144" t="s">
        <v>13</v>
      </c>
      <c r="G7" s="144" t="s">
        <v>14</v>
      </c>
      <c r="H7" s="144" t="s">
        <v>106</v>
      </c>
      <c r="I7" s="144" t="s">
        <v>15</v>
      </c>
      <c r="J7" s="146" t="s">
        <v>16</v>
      </c>
      <c r="K7" s="147" t="s">
        <v>13</v>
      </c>
      <c r="L7" s="148" t="s">
        <v>106</v>
      </c>
      <c r="M7" s="144" t="s">
        <v>32</v>
      </c>
      <c r="N7" s="144" t="s">
        <v>15</v>
      </c>
      <c r="O7" s="146" t="s">
        <v>16</v>
      </c>
      <c r="P7" s="24"/>
      <c r="Q7" s="160"/>
      <c r="R7" s="161" t="s">
        <v>59</v>
      </c>
      <c r="S7" s="32"/>
      <c r="T7" s="32"/>
      <c r="U7" s="32"/>
    </row>
    <row r="8" spans="1:21" s="24" customFormat="1" ht="9" customHeight="1" thickBot="1">
      <c r="A8" s="3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Q8" s="161" t="s">
        <v>63</v>
      </c>
      <c r="R8" s="162">
        <f>B29</f>
        <v>24433598</v>
      </c>
      <c r="S8" s="132"/>
      <c r="T8" s="132"/>
      <c r="U8" s="132"/>
    </row>
    <row r="9" spans="1:21" ht="21.75" customHeight="1">
      <c r="A9" s="133" t="s">
        <v>102</v>
      </c>
      <c r="B9" s="170">
        <f>B10+B11+B12</f>
        <v>14423700</v>
      </c>
      <c r="C9" s="171">
        <f>C10+C11+C12</f>
        <v>0</v>
      </c>
      <c r="D9" s="172">
        <f>D10+D11+D12</f>
        <v>0</v>
      </c>
      <c r="E9" s="173">
        <f>B9+C9+D9</f>
        <v>14423700</v>
      </c>
      <c r="F9" s="170">
        <f>F10+F11+F12</f>
        <v>15538963</v>
      </c>
      <c r="G9" s="171">
        <f>G10+G11+G12</f>
        <v>0</v>
      </c>
      <c r="H9" s="171">
        <f>H10+H11+H12</f>
        <v>0</v>
      </c>
      <c r="I9" s="172">
        <f>I10+I11+I12</f>
        <v>0</v>
      </c>
      <c r="J9" s="173">
        <f>SUM(J10:J12)</f>
        <v>15538963</v>
      </c>
      <c r="K9" s="170">
        <f>K10+K11+K12</f>
        <v>9152317</v>
      </c>
      <c r="L9" s="174">
        <f>L10+L11+L12</f>
        <v>0</v>
      </c>
      <c r="M9" s="171">
        <f>M10+M11+M12</f>
        <v>0</v>
      </c>
      <c r="N9" s="172">
        <f>N10+N11+N12</f>
        <v>0</v>
      </c>
      <c r="O9" s="175">
        <f>O10+O11+O12</f>
        <v>9152317</v>
      </c>
      <c r="P9" s="24"/>
      <c r="Q9" s="161" t="s">
        <v>66</v>
      </c>
      <c r="R9" s="163">
        <f>D29</f>
        <v>235896</v>
      </c>
      <c r="S9" s="33"/>
      <c r="T9" s="33"/>
      <c r="U9" s="33"/>
    </row>
    <row r="10" spans="1:21" ht="21.75" customHeight="1">
      <c r="A10" s="125" t="s">
        <v>33</v>
      </c>
      <c r="B10" s="176">
        <v>3516000</v>
      </c>
      <c r="C10" s="177"/>
      <c r="D10" s="178"/>
      <c r="E10" s="179">
        <f>B10+C10+D10</f>
        <v>3516000</v>
      </c>
      <c r="F10" s="180">
        <v>4380000</v>
      </c>
      <c r="G10" s="177"/>
      <c r="H10" s="177"/>
      <c r="I10" s="181"/>
      <c r="J10" s="179">
        <f aca="true" t="shared" si="0" ref="J10:J15">F10+G10+I10</f>
        <v>4380000</v>
      </c>
      <c r="K10" s="182">
        <v>2753197</v>
      </c>
      <c r="L10" s="183"/>
      <c r="M10" s="177"/>
      <c r="N10" s="181"/>
      <c r="O10" s="178">
        <f>K10+M10+N10</f>
        <v>2753197</v>
      </c>
      <c r="P10" s="24"/>
      <c r="Q10" s="161"/>
      <c r="R10" s="164"/>
      <c r="S10" s="33"/>
      <c r="T10" s="33"/>
      <c r="U10" s="33"/>
    </row>
    <row r="11" spans="1:21" ht="21.75" customHeight="1">
      <c r="A11" s="125" t="s">
        <v>34</v>
      </c>
      <c r="B11" s="176">
        <v>7961900</v>
      </c>
      <c r="C11" s="177"/>
      <c r="D11" s="178"/>
      <c r="E11" s="179">
        <f>B11+C11+D11</f>
        <v>7961900</v>
      </c>
      <c r="F11" s="180">
        <v>7961900</v>
      </c>
      <c r="G11" s="177"/>
      <c r="H11" s="177"/>
      <c r="I11" s="181"/>
      <c r="J11" s="179">
        <f t="shared" si="0"/>
        <v>7961900</v>
      </c>
      <c r="K11" s="182">
        <v>5017858</v>
      </c>
      <c r="L11" s="183"/>
      <c r="M11" s="177"/>
      <c r="N11" s="181"/>
      <c r="O11" s="178">
        <f>K11+M11+N11</f>
        <v>5017858</v>
      </c>
      <c r="P11" s="24"/>
      <c r="Q11" s="165"/>
      <c r="R11" s="161" t="s">
        <v>60</v>
      </c>
      <c r="S11" s="33"/>
      <c r="T11" s="33"/>
      <c r="U11" s="33"/>
    </row>
    <row r="12" spans="1:21" ht="21.75" customHeight="1">
      <c r="A12" s="125" t="s">
        <v>35</v>
      </c>
      <c r="B12" s="176">
        <v>2945800</v>
      </c>
      <c r="C12" s="177"/>
      <c r="D12" s="178"/>
      <c r="E12" s="179">
        <f>B12+C12+D12</f>
        <v>2945800</v>
      </c>
      <c r="F12" s="180">
        <v>3197063</v>
      </c>
      <c r="G12" s="177"/>
      <c r="H12" s="177"/>
      <c r="I12" s="181"/>
      <c r="J12" s="179">
        <f t="shared" si="0"/>
        <v>3197063</v>
      </c>
      <c r="K12" s="182">
        <v>1381262</v>
      </c>
      <c r="L12" s="183"/>
      <c r="M12" s="177"/>
      <c r="N12" s="181"/>
      <c r="O12" s="178">
        <f>K12+M12+N12</f>
        <v>1381262</v>
      </c>
      <c r="P12" s="24"/>
      <c r="Q12" s="161" t="s">
        <v>63</v>
      </c>
      <c r="R12" s="166">
        <f>F29</f>
        <v>28213549</v>
      </c>
      <c r="S12" s="33"/>
      <c r="T12" s="33"/>
      <c r="U12" s="33"/>
    </row>
    <row r="13" spans="1:21" ht="21.75" customHeight="1">
      <c r="A13" s="126" t="s">
        <v>36</v>
      </c>
      <c r="B13" s="184">
        <f>B14+B15</f>
        <v>0</v>
      </c>
      <c r="C13" s="185">
        <f>C14+C15</f>
        <v>0</v>
      </c>
      <c r="D13" s="186">
        <f>D14+D15</f>
        <v>128736</v>
      </c>
      <c r="E13" s="187">
        <f>D14+D15</f>
        <v>128736</v>
      </c>
      <c r="F13" s="184">
        <f>F14+F15</f>
        <v>0</v>
      </c>
      <c r="G13" s="185">
        <f>G14+G15</f>
        <v>119998</v>
      </c>
      <c r="H13" s="185">
        <f>H14+H15</f>
        <v>0</v>
      </c>
      <c r="I13" s="186">
        <f>I14+I15</f>
        <v>4947858</v>
      </c>
      <c r="J13" s="187">
        <f>SUM(J14:J15)</f>
        <v>5067856</v>
      </c>
      <c r="K13" s="184">
        <f>K14+K15</f>
        <v>0</v>
      </c>
      <c r="L13" s="188">
        <f>L14+L15</f>
        <v>0</v>
      </c>
      <c r="M13" s="185">
        <f>M14+M15</f>
        <v>123449</v>
      </c>
      <c r="N13" s="186">
        <f>N14+N15</f>
        <v>10001145</v>
      </c>
      <c r="O13" s="189">
        <f>O14+O15</f>
        <v>10124594</v>
      </c>
      <c r="P13" s="24"/>
      <c r="Q13" s="161" t="s">
        <v>66</v>
      </c>
      <c r="R13" s="166">
        <f>G29</f>
        <v>207623</v>
      </c>
      <c r="S13" s="33"/>
      <c r="T13" s="33"/>
      <c r="U13" s="33"/>
    </row>
    <row r="14" spans="1:21" ht="21.75" customHeight="1">
      <c r="A14" s="125" t="s">
        <v>37</v>
      </c>
      <c r="B14" s="190"/>
      <c r="C14" s="177"/>
      <c r="D14" s="190">
        <v>128736</v>
      </c>
      <c r="E14" s="179">
        <f aca="true" t="shared" si="1" ref="E14:E19">B14+C14+D14</f>
        <v>128736</v>
      </c>
      <c r="F14" s="191">
        <v>0</v>
      </c>
      <c r="G14" s="190">
        <v>119998</v>
      </c>
      <c r="H14" s="190"/>
      <c r="I14" s="190">
        <v>2156136</v>
      </c>
      <c r="J14" s="179">
        <f t="shared" si="0"/>
        <v>2276134</v>
      </c>
      <c r="K14" s="192"/>
      <c r="L14" s="193"/>
      <c r="M14" s="194">
        <v>123449</v>
      </c>
      <c r="N14" s="195">
        <v>2701313</v>
      </c>
      <c r="O14" s="178">
        <f>K14+M14+N14</f>
        <v>2824762</v>
      </c>
      <c r="P14" s="24"/>
      <c r="Q14" s="167" t="s">
        <v>111</v>
      </c>
      <c r="R14" s="163">
        <f>H29</f>
        <v>1328112</v>
      </c>
      <c r="S14" s="33"/>
      <c r="T14" s="33"/>
      <c r="U14" s="33"/>
    </row>
    <row r="15" spans="1:18" ht="21.75" customHeight="1">
      <c r="A15" s="125" t="s">
        <v>38</v>
      </c>
      <c r="B15" s="192">
        <v>0</v>
      </c>
      <c r="C15" s="177">
        <v>0</v>
      </c>
      <c r="D15" s="178"/>
      <c r="E15" s="179">
        <f t="shared" si="1"/>
        <v>0</v>
      </c>
      <c r="F15" s="191">
        <v>0</v>
      </c>
      <c r="G15" s="177"/>
      <c r="H15" s="177"/>
      <c r="I15" s="177">
        <v>2791722</v>
      </c>
      <c r="J15" s="179">
        <f t="shared" si="0"/>
        <v>2791722</v>
      </c>
      <c r="K15" s="192"/>
      <c r="L15" s="193"/>
      <c r="M15" s="177"/>
      <c r="N15" s="181">
        <v>7299832</v>
      </c>
      <c r="O15" s="178">
        <f>K15+M15+N15</f>
        <v>7299832</v>
      </c>
      <c r="P15" s="24"/>
      <c r="Q15" s="168" t="s">
        <v>67</v>
      </c>
      <c r="R15" s="162">
        <f>I29</f>
        <v>13045664</v>
      </c>
    </row>
    <row r="16" spans="1:18" ht="21.75" customHeight="1">
      <c r="A16" s="126" t="s">
        <v>39</v>
      </c>
      <c r="B16" s="184">
        <f>B17+B18+B19+B20</f>
        <v>1026698</v>
      </c>
      <c r="C16" s="185">
        <f>C17+C18+C19+C20</f>
        <v>0</v>
      </c>
      <c r="D16" s="186">
        <f>D17+D18+D19+D20</f>
        <v>0</v>
      </c>
      <c r="E16" s="187">
        <f t="shared" si="1"/>
        <v>1026698</v>
      </c>
      <c r="F16" s="184">
        <f>F17+F18+F19+F20</f>
        <v>1026698</v>
      </c>
      <c r="G16" s="185">
        <f>G17+G18+G19+G20</f>
        <v>0</v>
      </c>
      <c r="H16" s="185">
        <f>H17+H18+H19+H20</f>
        <v>0</v>
      </c>
      <c r="I16" s="186">
        <f>I17+I18+I19+I20</f>
        <v>61088</v>
      </c>
      <c r="J16" s="187">
        <f>SUM(J17:J20)</f>
        <v>1087786</v>
      </c>
      <c r="K16" s="184">
        <f>K17+K18+K20</f>
        <v>707560</v>
      </c>
      <c r="L16" s="188">
        <f>L17+L18+L20</f>
        <v>0</v>
      </c>
      <c r="M16" s="185">
        <f>M17+M18+M20</f>
        <v>435</v>
      </c>
      <c r="N16" s="186">
        <f>N17+N18+N20+N19</f>
        <v>66810</v>
      </c>
      <c r="O16" s="189">
        <f>O17+O18+O19+O20</f>
        <v>774805</v>
      </c>
      <c r="P16" s="24"/>
      <c r="Q16" s="165"/>
      <c r="R16" s="161" t="s">
        <v>68</v>
      </c>
    </row>
    <row r="17" spans="1:18" ht="21.75" customHeight="1">
      <c r="A17" s="125" t="s">
        <v>40</v>
      </c>
      <c r="B17" s="176">
        <v>363550</v>
      </c>
      <c r="C17" s="177">
        <v>0</v>
      </c>
      <c r="D17" s="178"/>
      <c r="E17" s="179">
        <f t="shared" si="1"/>
        <v>363550</v>
      </c>
      <c r="F17" s="180">
        <v>363550</v>
      </c>
      <c r="G17" s="177"/>
      <c r="H17" s="177"/>
      <c r="I17" s="181"/>
      <c r="J17" s="179">
        <f>F17+G17+I17</f>
        <v>363550</v>
      </c>
      <c r="K17" s="196">
        <v>384921</v>
      </c>
      <c r="L17" s="197"/>
      <c r="M17" s="194">
        <v>435</v>
      </c>
      <c r="N17" s="181"/>
      <c r="O17" s="178">
        <f>K17+M17+N17</f>
        <v>385356</v>
      </c>
      <c r="P17" s="24"/>
      <c r="Q17" s="161" t="s">
        <v>63</v>
      </c>
      <c r="R17" s="162">
        <f>K29</f>
        <v>25385590</v>
      </c>
    </row>
    <row r="18" spans="1:18" ht="21.75" customHeight="1">
      <c r="A18" s="125" t="s">
        <v>41</v>
      </c>
      <c r="B18" s="198">
        <v>110800</v>
      </c>
      <c r="C18" s="177">
        <v>0</v>
      </c>
      <c r="D18" s="191"/>
      <c r="E18" s="179">
        <f t="shared" si="1"/>
        <v>110800</v>
      </c>
      <c r="F18" s="191">
        <v>110800</v>
      </c>
      <c r="G18" s="177"/>
      <c r="H18" s="177"/>
      <c r="I18" s="181"/>
      <c r="J18" s="179">
        <f>F18+G18+I18</f>
        <v>110800</v>
      </c>
      <c r="K18" s="182">
        <v>152553</v>
      </c>
      <c r="L18" s="183"/>
      <c r="M18" s="177"/>
      <c r="N18" s="181"/>
      <c r="O18" s="178">
        <f>K18+M18+N18</f>
        <v>152553</v>
      </c>
      <c r="P18" s="24"/>
      <c r="Q18" s="161" t="s">
        <v>66</v>
      </c>
      <c r="R18" s="162">
        <f>M29</f>
        <v>211509</v>
      </c>
    </row>
    <row r="19" spans="1:18" ht="21.75" customHeight="1">
      <c r="A19" s="125" t="s">
        <v>42</v>
      </c>
      <c r="B19" s="198">
        <v>0</v>
      </c>
      <c r="C19" s="177">
        <v>0</v>
      </c>
      <c r="D19" s="191"/>
      <c r="E19" s="179">
        <f t="shared" si="1"/>
        <v>0</v>
      </c>
      <c r="F19" s="191">
        <v>0</v>
      </c>
      <c r="G19" s="177"/>
      <c r="H19" s="177"/>
      <c r="I19" s="181">
        <v>61088</v>
      </c>
      <c r="J19" s="179">
        <f>F19+G19+I19</f>
        <v>61088</v>
      </c>
      <c r="K19" s="192"/>
      <c r="L19" s="193"/>
      <c r="M19" s="177"/>
      <c r="N19" s="181">
        <v>66810</v>
      </c>
      <c r="O19" s="178">
        <f>K19+M19+N19</f>
        <v>66810</v>
      </c>
      <c r="P19" s="24"/>
      <c r="Q19" s="167" t="s">
        <v>111</v>
      </c>
      <c r="R19" s="162">
        <f>L29</f>
        <v>1367795</v>
      </c>
    </row>
    <row r="20" spans="1:18" ht="21.75" customHeight="1">
      <c r="A20" s="125" t="s">
        <v>43</v>
      </c>
      <c r="B20" s="176">
        <v>552348</v>
      </c>
      <c r="C20" s="177">
        <v>0</v>
      </c>
      <c r="D20" s="178"/>
      <c r="E20" s="179"/>
      <c r="F20" s="180">
        <v>552348</v>
      </c>
      <c r="G20" s="177"/>
      <c r="H20" s="177"/>
      <c r="I20" s="181">
        <v>0</v>
      </c>
      <c r="J20" s="179">
        <f>F20+G20+I20</f>
        <v>552348</v>
      </c>
      <c r="K20" s="182">
        <v>170086</v>
      </c>
      <c r="L20" s="183"/>
      <c r="M20" s="177"/>
      <c r="N20" s="181"/>
      <c r="O20" s="178">
        <f>K20+M20+N20</f>
        <v>170086</v>
      </c>
      <c r="P20" s="24"/>
      <c r="Q20" s="168" t="s">
        <v>67</v>
      </c>
      <c r="R20" s="162">
        <f>N29</f>
        <v>19567966</v>
      </c>
    </row>
    <row r="21" spans="1:18" ht="21.75" customHeight="1">
      <c r="A21" s="126" t="s">
        <v>44</v>
      </c>
      <c r="B21" s="184">
        <f>B22+B23+B24</f>
        <v>27400</v>
      </c>
      <c r="C21" s="185">
        <f aca="true" t="shared" si="2" ref="C21:O21">C22+C23+C24</f>
        <v>0</v>
      </c>
      <c r="D21" s="186">
        <f t="shared" si="2"/>
        <v>0</v>
      </c>
      <c r="E21" s="187">
        <f t="shared" si="2"/>
        <v>27400</v>
      </c>
      <c r="F21" s="184">
        <f t="shared" si="2"/>
        <v>27400</v>
      </c>
      <c r="G21" s="185">
        <f t="shared" si="2"/>
        <v>0</v>
      </c>
      <c r="H21" s="185">
        <f>H22+H23+H24</f>
        <v>0</v>
      </c>
      <c r="I21" s="186">
        <f t="shared" si="2"/>
        <v>0</v>
      </c>
      <c r="J21" s="187">
        <f>SUM(J22:J24)</f>
        <v>27400</v>
      </c>
      <c r="K21" s="184">
        <f t="shared" si="2"/>
        <v>109133</v>
      </c>
      <c r="L21" s="188">
        <f>L22+L23+L24</f>
        <v>0</v>
      </c>
      <c r="M21" s="185">
        <f t="shared" si="2"/>
        <v>0</v>
      </c>
      <c r="N21" s="186">
        <f>N22+N23+N24</f>
        <v>0</v>
      </c>
      <c r="O21" s="189">
        <f t="shared" si="2"/>
        <v>109133</v>
      </c>
      <c r="P21" s="24"/>
      <c r="Q21" s="160"/>
      <c r="R21" s="160"/>
    </row>
    <row r="22" spans="1:18" ht="21.75" customHeight="1">
      <c r="A22" s="125" t="s">
        <v>45</v>
      </c>
      <c r="B22" s="198">
        <v>0</v>
      </c>
      <c r="C22" s="177"/>
      <c r="D22" s="191"/>
      <c r="E22" s="179">
        <f>B22+C22+D22</f>
        <v>0</v>
      </c>
      <c r="F22" s="191"/>
      <c r="G22" s="177"/>
      <c r="H22" s="177"/>
      <c r="I22" s="181"/>
      <c r="J22" s="179">
        <f>F22+G22+I22</f>
        <v>0</v>
      </c>
      <c r="K22" s="192"/>
      <c r="L22" s="193"/>
      <c r="M22" s="177"/>
      <c r="N22" s="181"/>
      <c r="O22" s="178">
        <f>K22+M22+N22</f>
        <v>0</v>
      </c>
      <c r="P22" s="24"/>
      <c r="Q22" s="161" t="s">
        <v>59</v>
      </c>
      <c r="R22" s="162">
        <f>E29</f>
        <v>24669494</v>
      </c>
    </row>
    <row r="23" spans="1:18" ht="21.75" customHeight="1">
      <c r="A23" s="125" t="s">
        <v>46</v>
      </c>
      <c r="B23" s="176">
        <v>27400</v>
      </c>
      <c r="C23" s="177"/>
      <c r="D23" s="191"/>
      <c r="E23" s="179">
        <f>B23+C23+D23</f>
        <v>27400</v>
      </c>
      <c r="F23" s="180">
        <v>27400</v>
      </c>
      <c r="G23" s="177"/>
      <c r="H23" s="177"/>
      <c r="I23" s="181"/>
      <c r="J23" s="179">
        <f>F23+G23+I23</f>
        <v>27400</v>
      </c>
      <c r="K23" s="182">
        <v>109133</v>
      </c>
      <c r="L23" s="183"/>
      <c r="M23" s="177"/>
      <c r="N23" s="181"/>
      <c r="O23" s="178">
        <f>K23+M23+N23</f>
        <v>109133</v>
      </c>
      <c r="P23" s="24"/>
      <c r="Q23" s="161" t="s">
        <v>60</v>
      </c>
      <c r="R23" s="162">
        <f>J29</f>
        <v>42794948</v>
      </c>
    </row>
    <row r="24" spans="1:18" ht="21.75" customHeight="1">
      <c r="A24" s="125" t="s">
        <v>47</v>
      </c>
      <c r="B24" s="198"/>
      <c r="C24" s="177"/>
      <c r="D24" s="191"/>
      <c r="E24" s="179">
        <f>B24+C24+D24</f>
        <v>0</v>
      </c>
      <c r="F24" s="191"/>
      <c r="G24" s="177"/>
      <c r="H24" s="177"/>
      <c r="I24" s="181"/>
      <c r="J24" s="179">
        <f>F24+G24+I24</f>
        <v>0</v>
      </c>
      <c r="K24" s="192"/>
      <c r="L24" s="193"/>
      <c r="M24" s="177"/>
      <c r="N24" s="181"/>
      <c r="O24" s="178">
        <f>K24+M24+N24</f>
        <v>0</v>
      </c>
      <c r="P24" s="24"/>
      <c r="Q24" s="161" t="s">
        <v>68</v>
      </c>
      <c r="R24" s="162">
        <f>O29</f>
        <v>46532860</v>
      </c>
    </row>
    <row r="25" spans="1:18" ht="21.75" customHeight="1">
      <c r="A25" s="126" t="s">
        <v>107</v>
      </c>
      <c r="B25" s="198"/>
      <c r="C25" s="177"/>
      <c r="D25" s="191"/>
      <c r="E25" s="179"/>
      <c r="F25" s="191"/>
      <c r="G25" s="177"/>
      <c r="H25" s="185">
        <f>H26</f>
        <v>481900</v>
      </c>
      <c r="I25" s="199"/>
      <c r="J25" s="187">
        <f>SUM(F25:I25)</f>
        <v>481900</v>
      </c>
      <c r="K25" s="184">
        <f>K26</f>
        <v>0</v>
      </c>
      <c r="L25" s="188">
        <f>L26</f>
        <v>481900</v>
      </c>
      <c r="M25" s="188">
        <f>M26</f>
        <v>0</v>
      </c>
      <c r="N25" s="189" t="s">
        <v>110</v>
      </c>
      <c r="O25" s="189">
        <f>O26</f>
        <v>481900</v>
      </c>
      <c r="P25" s="24"/>
      <c r="Q25" s="169"/>
      <c r="R25" s="164"/>
    </row>
    <row r="26" spans="1:18" ht="21.75" customHeight="1">
      <c r="A26" s="125" t="s">
        <v>108</v>
      </c>
      <c r="B26" s="198"/>
      <c r="C26" s="177"/>
      <c r="D26" s="191"/>
      <c r="E26" s="179"/>
      <c r="F26" s="191"/>
      <c r="G26" s="177"/>
      <c r="H26" s="177">
        <v>481900</v>
      </c>
      <c r="I26" s="199"/>
      <c r="J26" s="179">
        <f>SUM(F26:I26)</f>
        <v>481900</v>
      </c>
      <c r="K26" s="192"/>
      <c r="L26" s="193">
        <v>481900</v>
      </c>
      <c r="M26" s="193"/>
      <c r="N26" s="178"/>
      <c r="O26" s="178">
        <f>SUM(K26:N26)</f>
        <v>481900</v>
      </c>
      <c r="P26" s="24"/>
      <c r="Q26" s="169"/>
      <c r="R26" s="164"/>
    </row>
    <row r="27" spans="1:18" ht="21.75" customHeight="1">
      <c r="A27" s="126" t="s">
        <v>103</v>
      </c>
      <c r="B27" s="200">
        <f>B28</f>
        <v>8955800</v>
      </c>
      <c r="C27" s="185">
        <f>C28</f>
        <v>0</v>
      </c>
      <c r="D27" s="201">
        <f>D28</f>
        <v>107160</v>
      </c>
      <c r="E27" s="187">
        <f>B27+C27+D27</f>
        <v>9062960</v>
      </c>
      <c r="F27" s="202">
        <f>F28</f>
        <v>11620488</v>
      </c>
      <c r="G27" s="203">
        <f>G28</f>
        <v>87625</v>
      </c>
      <c r="H27" s="203">
        <f>H28</f>
        <v>846212</v>
      </c>
      <c r="I27" s="203">
        <f>I28</f>
        <v>8036718</v>
      </c>
      <c r="J27" s="187">
        <f>SUM(J28)</f>
        <v>20591043</v>
      </c>
      <c r="K27" s="204">
        <f>K28</f>
        <v>15416580</v>
      </c>
      <c r="L27" s="205">
        <f>L28</f>
        <v>885895</v>
      </c>
      <c r="M27" s="206">
        <f>M28</f>
        <v>87625</v>
      </c>
      <c r="N27" s="207">
        <f>N28</f>
        <v>9500011</v>
      </c>
      <c r="O27" s="189">
        <f>O28</f>
        <v>25890111</v>
      </c>
      <c r="P27" s="24"/>
      <c r="Q27" s="29"/>
      <c r="R27" s="24"/>
    </row>
    <row r="28" spans="1:18" ht="21.75" customHeight="1" thickBot="1">
      <c r="A28" s="125" t="s">
        <v>104</v>
      </c>
      <c r="B28" s="198">
        <v>8955800</v>
      </c>
      <c r="C28" s="177"/>
      <c r="D28" s="178">
        <v>107160</v>
      </c>
      <c r="E28" s="187"/>
      <c r="F28" s="191">
        <v>11620488</v>
      </c>
      <c r="G28" s="177">
        <v>87625</v>
      </c>
      <c r="H28" s="177">
        <v>846212</v>
      </c>
      <c r="I28" s="181">
        <v>8036718</v>
      </c>
      <c r="J28" s="179">
        <f>SUM(F28:I28)</f>
        <v>20591043</v>
      </c>
      <c r="K28" s="208">
        <v>15416580</v>
      </c>
      <c r="L28" s="209">
        <v>885895</v>
      </c>
      <c r="M28" s="210">
        <v>87625</v>
      </c>
      <c r="N28" s="211">
        <v>9500011</v>
      </c>
      <c r="O28" s="178">
        <f>SUM(K28:N28)</f>
        <v>25890111</v>
      </c>
      <c r="P28" s="24"/>
      <c r="Q28" s="29"/>
      <c r="R28" s="24"/>
    </row>
    <row r="29" spans="1:17" ht="21.75" customHeight="1" thickBot="1">
      <c r="A29" s="127" t="s">
        <v>48</v>
      </c>
      <c r="B29" s="212">
        <f>B27+B21+B16+B13+B9</f>
        <v>24433598</v>
      </c>
      <c r="C29" s="213">
        <f>C27+C21+C16+C13+C9</f>
        <v>0</v>
      </c>
      <c r="D29" s="214">
        <f>D27+D21+D16+D13+D9</f>
        <v>235896</v>
      </c>
      <c r="E29" s="215">
        <f>E27+E21+E16+E13+E9</f>
        <v>24669494</v>
      </c>
      <c r="F29" s="216">
        <f>F27+F21+F16+F13+F9</f>
        <v>28213549</v>
      </c>
      <c r="G29" s="213">
        <f>G9+G13+G16+G21+G27</f>
        <v>207623</v>
      </c>
      <c r="H29" s="213">
        <f>H9+H13+H16+H21+H25+H27</f>
        <v>1328112</v>
      </c>
      <c r="I29" s="214">
        <f>I9+I13+I16+I21+I27</f>
        <v>13045664</v>
      </c>
      <c r="J29" s="214">
        <f>J27+J25+J21+J16+J13+J9</f>
        <v>42794948</v>
      </c>
      <c r="K29" s="212">
        <f>K21+K27+K16+K13+K9+K25</f>
        <v>25385590</v>
      </c>
      <c r="L29" s="212">
        <f>L21+L27+L16+L13+L9+L25</f>
        <v>1367795</v>
      </c>
      <c r="M29" s="213">
        <f>M21+M16+M13+M9+M25+M27</f>
        <v>211509</v>
      </c>
      <c r="N29" s="214">
        <f>N27+N21+N16+N13+N9</f>
        <v>19567966</v>
      </c>
      <c r="O29" s="217">
        <f>O9+O13+O16+O21+O25+O27</f>
        <v>46532860</v>
      </c>
      <c r="P29" s="24"/>
      <c r="Q29" s="29"/>
    </row>
    <row r="30" spans="1:18" ht="18" customHeight="1">
      <c r="A30" s="6" t="s">
        <v>27</v>
      </c>
      <c r="B30" s="28"/>
      <c r="C30" s="28"/>
      <c r="D30" s="28"/>
      <c r="E30" s="28"/>
      <c r="F30" s="28"/>
      <c r="G30" s="28"/>
      <c r="I30" s="28"/>
      <c r="J30" s="28"/>
      <c r="K30" s="28"/>
      <c r="L30" s="28"/>
      <c r="M30" s="28"/>
      <c r="N30" s="28"/>
      <c r="O30" s="28"/>
      <c r="P30" s="29"/>
      <c r="Q30" s="28"/>
      <c r="R30" s="28"/>
    </row>
    <row r="31" spans="1:18" ht="13.5" customHeight="1">
      <c r="A31" s="28"/>
      <c r="B31" s="28"/>
      <c r="C31" s="28"/>
      <c r="D31" s="28"/>
      <c r="E31" s="28"/>
      <c r="F31" s="36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8"/>
      <c r="R31" s="28"/>
    </row>
    <row r="32" spans="1:18" s="24" customFormat="1" ht="13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s="24" customFormat="1" ht="13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9"/>
      <c r="Q33" s="29"/>
      <c r="R33" s="29"/>
    </row>
    <row r="34" spans="1:18" s="24" customFormat="1" ht="13.5" customHeight="1">
      <c r="A34" s="3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1"/>
      <c r="Q34" s="31"/>
      <c r="R34" s="31"/>
    </row>
    <row r="35" spans="1:18" s="24" customFormat="1" ht="13.5" customHeight="1">
      <c r="A35" s="2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8"/>
      <c r="Q35" s="38"/>
      <c r="R35" s="38"/>
    </row>
    <row r="36" spans="1:18" s="24" customFormat="1" ht="13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20" s="24" customFormat="1" ht="13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5"/>
      <c r="Q37" s="35"/>
      <c r="R37" s="35"/>
      <c r="T37" s="39"/>
    </row>
    <row r="38" spans="1:20" s="24" customFormat="1" ht="13.5" customHeight="1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4"/>
      <c r="Q38" s="34"/>
      <c r="R38" s="34"/>
      <c r="T38" s="29"/>
    </row>
    <row r="39" spans="1:20" s="24" customFormat="1" ht="13.5" customHeight="1">
      <c r="A39" s="2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T39" s="29"/>
    </row>
    <row r="40" spans="1:20" s="24" customFormat="1" ht="13.5" customHeight="1">
      <c r="A40" s="2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T40" s="29"/>
    </row>
    <row r="41" spans="1:20" s="24" customFormat="1" ht="13.5" customHeight="1">
      <c r="A41" s="2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T41" s="29"/>
    </row>
    <row r="42" spans="1:20" s="24" customFormat="1" ht="13.5" customHeight="1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4"/>
      <c r="Q42" s="34"/>
      <c r="R42" s="34"/>
      <c r="T42" s="29"/>
    </row>
    <row r="43" spans="1:20" s="24" customFormat="1" ht="13.5" customHeight="1">
      <c r="A43" s="2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34"/>
      <c r="R43" s="35"/>
      <c r="T43" s="39"/>
    </row>
    <row r="44" spans="1:20" s="24" customFormat="1" ht="13.5" customHeight="1">
      <c r="A44" s="2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T44" s="29"/>
    </row>
    <row r="45" spans="1:20" s="24" customFormat="1" ht="13.5" customHeight="1">
      <c r="A45" s="3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T45" s="39"/>
    </row>
    <row r="46" spans="1:20" s="24" customFormat="1" ht="13.5" customHeight="1">
      <c r="A46" s="2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T46" s="29"/>
    </row>
    <row r="47" spans="1:20" s="24" customFormat="1" ht="13.5" customHeight="1">
      <c r="A47" s="2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T47" s="29"/>
    </row>
    <row r="48" spans="1:20" s="24" customFormat="1" ht="13.5" customHeight="1">
      <c r="A48" s="2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4"/>
      <c r="T48" s="39"/>
    </row>
    <row r="49" spans="1:20" s="24" customFormat="1" ht="13.5" customHeight="1">
      <c r="A49" s="3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4"/>
      <c r="Q49" s="34"/>
      <c r="R49" s="34"/>
      <c r="T49" s="29"/>
    </row>
    <row r="50" spans="1:20" s="24" customFormat="1" ht="13.5" customHeight="1">
      <c r="A50" s="29"/>
      <c r="B50" s="34"/>
      <c r="C50" s="34"/>
      <c r="D50" s="34"/>
      <c r="E50" s="3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T50" s="29"/>
    </row>
    <row r="51" spans="1:18" s="24" customFormat="1" ht="13.5" customHeight="1">
      <c r="A51" s="29"/>
      <c r="B51" s="34"/>
      <c r="C51" s="34"/>
      <c r="D51" s="34"/>
      <c r="E51" s="35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35"/>
      <c r="R51" s="35"/>
    </row>
    <row r="52" spans="1:18" s="24" customFormat="1" ht="13.5" customHeight="1">
      <c r="A52" s="29"/>
      <c r="B52" s="34"/>
      <c r="C52" s="34"/>
      <c r="D52" s="34"/>
      <c r="E52" s="35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0"/>
      <c r="Q52" s="40"/>
      <c r="R52" s="40"/>
    </row>
    <row r="53" spans="1:18" s="24" customFormat="1" ht="13.5" customHeight="1">
      <c r="A53" s="29"/>
      <c r="B53" s="34"/>
      <c r="C53" s="34"/>
      <c r="D53" s="34"/>
      <c r="E53" s="35"/>
      <c r="F53" s="34"/>
      <c r="G53" s="34"/>
      <c r="H53" s="34"/>
      <c r="I53" s="34"/>
      <c r="J53" s="35"/>
      <c r="K53" s="34"/>
      <c r="L53" s="34"/>
      <c r="M53" s="34"/>
      <c r="N53" s="34"/>
      <c r="O53" s="35"/>
      <c r="P53" s="29"/>
      <c r="Q53" s="29"/>
      <c r="R53" s="29"/>
    </row>
    <row r="54" spans="1:18" s="24" customFormat="1" ht="13.5" customHeight="1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29"/>
      <c r="Q54" s="29"/>
      <c r="R54" s="29"/>
    </row>
    <row r="55" spans="1:18" s="24" customFormat="1" ht="13.5" customHeight="1">
      <c r="A55" s="3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29"/>
      <c r="Q55" s="29"/>
      <c r="R55" s="29"/>
    </row>
    <row r="56" spans="1:18" s="24" customFormat="1" ht="13.5" customHeight="1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29"/>
      <c r="Q56" s="29"/>
      <c r="R56" s="29"/>
    </row>
    <row r="57" spans="1:18" s="24" customFormat="1" ht="13.5" customHeight="1">
      <c r="A57" s="3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29"/>
      <c r="Q57" s="29"/>
      <c r="R57" s="29"/>
    </row>
    <row r="58" spans="1:18" s="24" customFormat="1" ht="13.5" customHeight="1">
      <c r="A58" s="3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29"/>
      <c r="Q58" s="29"/>
      <c r="R58" s="29"/>
    </row>
    <row r="59" spans="1:18" s="24" customFormat="1" ht="13.5" customHeight="1">
      <c r="A59" s="29"/>
      <c r="B59" s="34"/>
      <c r="C59" s="34"/>
      <c r="D59" s="34"/>
      <c r="E59" s="35"/>
      <c r="F59" s="34"/>
      <c r="G59" s="34"/>
      <c r="H59" s="34"/>
      <c r="I59" s="34"/>
      <c r="J59" s="34"/>
      <c r="K59" s="34"/>
      <c r="L59" s="34"/>
      <c r="M59" s="34"/>
      <c r="N59" s="34"/>
      <c r="O59" s="35"/>
      <c r="P59" s="41"/>
      <c r="Q59" s="41"/>
      <c r="R59" s="41"/>
    </row>
    <row r="60" spans="1:18" s="24" customFormat="1" ht="15">
      <c r="A60" s="6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1:18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1:18" ht="15.75" thickBo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3"/>
      <c r="Q62" s="43"/>
      <c r="R62" s="43"/>
    </row>
    <row r="63" spans="1:18" ht="15.75" thickTop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1:18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1:18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1:18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</sheetData>
  <sheetProtection/>
  <mergeCells count="5">
    <mergeCell ref="A2:O2"/>
    <mergeCell ref="A3:O3"/>
    <mergeCell ref="B5:E5"/>
    <mergeCell ref="F5:J5"/>
    <mergeCell ref="K5:O5"/>
  </mergeCells>
  <printOptions horizontalCentered="1" verticalCentered="1"/>
  <pageMargins left="0.7086614173228347" right="0.7086614173228347" top="0.7086614173228347" bottom="0.7480314960629921" header="0.5905511811023623" footer="0.5905511811023623"/>
  <pageSetup fitToHeight="1" fitToWidth="1" horizontalDpi="600" verticalDpi="600" orientation="landscape" paperSize="9" scale="47" r:id="rId2"/>
  <headerFooter>
    <oddHeader>&amp;CESTADISTICA 2020</oddHeader>
    <oddFooter>&amp;COFICINA DE PLANEAMIENTO - Unidad de Racionalización y Estadística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zoomScaleSheetLayoutView="90" zoomScalePageLayoutView="0" workbookViewId="0" topLeftCell="A1">
      <selection activeCell="I10" sqref="I10"/>
    </sheetView>
  </sheetViews>
  <sheetFormatPr defaultColWidth="11.421875" defaultRowHeight="15"/>
  <cols>
    <col min="1" max="1" width="40.00390625" style="3" customWidth="1"/>
    <col min="2" max="5" width="21.57421875" style="45" customWidth="1"/>
    <col min="6" max="6" width="11.421875" style="45" customWidth="1"/>
    <col min="7" max="7" width="10.57421875" style="45" customWidth="1"/>
    <col min="8" max="8" width="12.140625" style="45" customWidth="1"/>
    <col min="9" max="9" width="36.7109375" style="3" customWidth="1"/>
    <col min="10" max="10" width="11.421875" style="45" customWidth="1"/>
    <col min="11" max="16384" width="11.421875" style="3" customWidth="1"/>
  </cols>
  <sheetData>
    <row r="1" spans="1:5" ht="14.25" customHeight="1" thickTop="1">
      <c r="A1" s="1"/>
      <c r="B1" s="44"/>
      <c r="C1" s="44"/>
      <c r="D1" s="44"/>
      <c r="E1" s="44"/>
    </row>
    <row r="2" spans="1:10" s="47" customFormat="1" ht="21" customHeight="1">
      <c r="A2" s="285" t="s">
        <v>113</v>
      </c>
      <c r="B2" s="285"/>
      <c r="C2" s="285"/>
      <c r="D2" s="285"/>
      <c r="E2" s="285"/>
      <c r="F2" s="46"/>
      <c r="G2" s="46"/>
      <c r="H2" s="46"/>
      <c r="J2" s="48"/>
    </row>
    <row r="3" spans="1:10" s="47" customFormat="1" ht="13.5" customHeight="1">
      <c r="A3" s="284" t="s">
        <v>0</v>
      </c>
      <c r="B3" s="284"/>
      <c r="C3" s="284"/>
      <c r="D3" s="284"/>
      <c r="E3" s="284"/>
      <c r="F3" s="49"/>
      <c r="G3" s="49"/>
      <c r="H3" s="49"/>
      <c r="J3" s="48"/>
    </row>
    <row r="4" ht="12" thickBot="1">
      <c r="I4" s="50"/>
    </row>
    <row r="5" spans="1:10" s="15" customFormat="1" ht="37.5" customHeight="1" thickBot="1">
      <c r="A5" s="286" t="s">
        <v>49</v>
      </c>
      <c r="B5" s="288" t="s">
        <v>50</v>
      </c>
      <c r="C5" s="289"/>
      <c r="D5" s="288" t="s">
        <v>51</v>
      </c>
      <c r="E5" s="289"/>
      <c r="F5" s="51"/>
      <c r="G5" s="51"/>
      <c r="H5" s="52"/>
      <c r="I5" s="2"/>
      <c r="J5" s="53"/>
    </row>
    <row r="6" spans="1:10" s="55" customFormat="1" ht="37.5" customHeight="1" thickBot="1">
      <c r="A6" s="287"/>
      <c r="B6" s="149">
        <v>2020</v>
      </c>
      <c r="C6" s="150" t="s">
        <v>52</v>
      </c>
      <c r="D6" s="151">
        <v>2020</v>
      </c>
      <c r="E6" s="150" t="s">
        <v>52</v>
      </c>
      <c r="F6" s="54"/>
      <c r="I6" s="15"/>
      <c r="J6" s="53"/>
    </row>
    <row r="7" spans="1:10" s="131" customFormat="1" ht="9" customHeight="1" thickBot="1">
      <c r="A7" s="129"/>
      <c r="B7" s="129"/>
      <c r="C7" s="129"/>
      <c r="D7" s="130"/>
      <c r="E7" s="129"/>
      <c r="F7" s="54"/>
      <c r="I7" s="20"/>
      <c r="J7" s="53"/>
    </row>
    <row r="8" spans="1:10" ht="37.5" customHeight="1">
      <c r="A8" s="231" t="s">
        <v>53</v>
      </c>
      <c r="B8" s="232">
        <f>'Ejec Gasto 20'!G23</f>
        <v>114121097</v>
      </c>
      <c r="C8" s="233">
        <f>+B8/B13</f>
        <v>0.7272748749179856</v>
      </c>
      <c r="D8" s="234">
        <f>'Ejec Gasto 20'!M23</f>
        <v>107157466</v>
      </c>
      <c r="E8" s="233">
        <f>D8/D13</f>
        <v>0.8240332124304889</v>
      </c>
      <c r="F8" s="56"/>
      <c r="G8" s="3"/>
      <c r="H8" s="3"/>
      <c r="J8" s="53"/>
    </row>
    <row r="9" spans="1:10" ht="37.5" customHeight="1">
      <c r="A9" s="235" t="s">
        <v>54</v>
      </c>
      <c r="B9" s="236">
        <f>'Ejec Gasto 20'!H23</f>
        <v>28213549</v>
      </c>
      <c r="C9" s="237">
        <f>+B9/B13</f>
        <v>0.17980028109936114</v>
      </c>
      <c r="D9" s="182">
        <f>'Ejec Gasto 20'!N23</f>
        <v>12037478</v>
      </c>
      <c r="E9" s="237">
        <f>D9/D13</f>
        <v>0.09256734071988355</v>
      </c>
      <c r="F9" s="57"/>
      <c r="G9" s="3"/>
      <c r="H9" s="3"/>
      <c r="J9" s="58"/>
    </row>
    <row r="10" spans="1:10" ht="37.5" customHeight="1">
      <c r="A10" s="235" t="s">
        <v>55</v>
      </c>
      <c r="B10" s="236">
        <f>'Ejec Gasto 20'!K23</f>
        <v>13045664</v>
      </c>
      <c r="C10" s="237">
        <f>B10/B13</f>
        <v>0.08313785884674828</v>
      </c>
      <c r="D10" s="182">
        <f>'Ejec Gasto 20'!Q23</f>
        <v>9510962</v>
      </c>
      <c r="E10" s="237">
        <f>D10/D13</f>
        <v>0.07313861425357247</v>
      </c>
      <c r="G10" s="3"/>
      <c r="H10" s="3"/>
      <c r="J10" s="3"/>
    </row>
    <row r="11" spans="1:10" ht="37.5" customHeight="1">
      <c r="A11" s="235" t="s">
        <v>56</v>
      </c>
      <c r="B11" s="236">
        <f>'Ejec Gasto 20'!J23</f>
        <v>207623</v>
      </c>
      <c r="C11" s="237">
        <f>B11/B13</f>
        <v>0.0013231470370031312</v>
      </c>
      <c r="D11" s="182">
        <f>'Ejec Gasto 20'!P23</f>
        <v>50531</v>
      </c>
      <c r="E11" s="237">
        <f>D11/D13</f>
        <v>0.0003885797584773518</v>
      </c>
      <c r="F11" s="59"/>
      <c r="G11" s="3"/>
      <c r="H11" s="3"/>
      <c r="I11" s="2"/>
      <c r="J11" s="60"/>
    </row>
    <row r="12" spans="1:10" ht="37.5" customHeight="1" thickBot="1">
      <c r="A12" s="235" t="s">
        <v>112</v>
      </c>
      <c r="B12" s="238">
        <f>'Ejec Gasto 20'!I23</f>
        <v>1328112</v>
      </c>
      <c r="C12" s="239">
        <f>B12/B13</f>
        <v>0.008463838098901869</v>
      </c>
      <c r="D12" s="240">
        <f>'Ejec Gasto 20'!O23</f>
        <v>1283790</v>
      </c>
      <c r="E12" s="239">
        <f>D12/D13</f>
        <v>0.009872252837577714</v>
      </c>
      <c r="F12" s="59"/>
      <c r="G12" s="3"/>
      <c r="H12" s="3"/>
      <c r="I12" s="2"/>
      <c r="J12" s="60"/>
    </row>
    <row r="13" spans="1:10" s="16" customFormat="1" ht="37.5" customHeight="1" thickBot="1">
      <c r="A13" s="241" t="s">
        <v>26</v>
      </c>
      <c r="B13" s="242">
        <f>SUM(B8:B12)</f>
        <v>156916045</v>
      </c>
      <c r="C13" s="243">
        <f>SUM(C8:C12)</f>
        <v>0.9999999999999999</v>
      </c>
      <c r="D13" s="244">
        <f>SUM(D8:D12)</f>
        <v>130040227</v>
      </c>
      <c r="E13" s="243">
        <f>SUM(E8:E12)</f>
        <v>1</v>
      </c>
      <c r="F13" s="59"/>
      <c r="I13" s="15"/>
      <c r="J13" s="60"/>
    </row>
    <row r="14" spans="1:10" ht="10.5" customHeight="1">
      <c r="A14" s="6" t="s">
        <v>27</v>
      </c>
      <c r="B14" s="61"/>
      <c r="C14" s="61"/>
      <c r="D14" s="61"/>
      <c r="E14" s="61"/>
      <c r="F14" s="61"/>
      <c r="G14" s="61"/>
      <c r="H14" s="61"/>
      <c r="J14" s="60"/>
    </row>
    <row r="15" spans="2:10" ht="11.25">
      <c r="B15" s="61"/>
      <c r="C15" s="61"/>
      <c r="D15" s="61"/>
      <c r="E15" s="61"/>
      <c r="F15" s="61"/>
      <c r="G15" s="61"/>
      <c r="H15" s="61"/>
      <c r="J15" s="60"/>
    </row>
    <row r="17" spans="1:5" ht="15.75">
      <c r="A17" s="284" t="s">
        <v>57</v>
      </c>
      <c r="B17" s="284"/>
      <c r="C17" s="284"/>
      <c r="D17" s="284"/>
      <c r="E17" s="284"/>
    </row>
    <row r="18" spans="1:9" ht="15.75">
      <c r="A18" s="284">
        <v>2020</v>
      </c>
      <c r="B18" s="284"/>
      <c r="C18" s="284"/>
      <c r="D18" s="284"/>
      <c r="E18" s="284"/>
      <c r="I18" s="50"/>
    </row>
    <row r="19" spans="9:10" ht="11.25">
      <c r="I19" s="2"/>
      <c r="J19" s="62"/>
    </row>
    <row r="20" spans="9:10" ht="11.25">
      <c r="I20" s="2"/>
      <c r="J20" s="62"/>
    </row>
    <row r="21" spans="9:10" ht="11.25">
      <c r="I21" s="2"/>
      <c r="J21" s="60"/>
    </row>
    <row r="22" spans="9:10" ht="11.25">
      <c r="I22" s="2"/>
      <c r="J22" s="60"/>
    </row>
    <row r="23" ht="11.25">
      <c r="J23" s="59"/>
    </row>
    <row r="25" ht="11.25">
      <c r="I25" s="50"/>
    </row>
    <row r="26" spans="9:10" ht="11.25">
      <c r="I26" s="2"/>
      <c r="J26" s="59"/>
    </row>
    <row r="27" spans="9:10" ht="11.25">
      <c r="I27" s="2"/>
      <c r="J27" s="59"/>
    </row>
    <row r="28" spans="9:10" ht="11.25">
      <c r="I28" s="2"/>
      <c r="J28" s="59"/>
    </row>
    <row r="29" ht="11.25">
      <c r="J29" s="59"/>
    </row>
    <row r="31" ht="11.25">
      <c r="I31" s="50"/>
    </row>
    <row r="32" spans="9:10" ht="11.25">
      <c r="I32" s="2"/>
      <c r="J32" s="62"/>
    </row>
    <row r="33" spans="9:10" ht="11.25">
      <c r="I33" s="2"/>
      <c r="J33" s="62"/>
    </row>
    <row r="34" spans="9:10" ht="11.25">
      <c r="I34" s="2"/>
      <c r="J34" s="60"/>
    </row>
    <row r="37" ht="11.25">
      <c r="I37" s="50"/>
    </row>
    <row r="38" spans="9:10" ht="11.25">
      <c r="I38" s="2"/>
      <c r="J38" s="60"/>
    </row>
    <row r="39" spans="9:10" ht="11.25">
      <c r="I39" s="2"/>
      <c r="J39" s="60"/>
    </row>
    <row r="40" spans="9:10" ht="11.25">
      <c r="I40" s="2"/>
      <c r="J40" s="60"/>
    </row>
    <row r="41" ht="11.25">
      <c r="J41" s="60"/>
    </row>
    <row r="44" spans="1:7" ht="11.25">
      <c r="A44" s="2"/>
      <c r="B44" s="63"/>
      <c r="C44" s="63"/>
      <c r="D44" s="63"/>
      <c r="E44" s="63"/>
      <c r="F44" s="63"/>
      <c r="G44" s="63"/>
    </row>
    <row r="45" spans="1:7" ht="11.25">
      <c r="A45" s="2"/>
      <c r="B45" s="63"/>
      <c r="C45" s="63"/>
      <c r="D45" s="63"/>
      <c r="E45" s="63"/>
      <c r="F45" s="63"/>
      <c r="G45" s="63"/>
    </row>
    <row r="46" spans="1:7" ht="15.75">
      <c r="A46" s="284" t="s">
        <v>58</v>
      </c>
      <c r="B46" s="284"/>
      <c r="C46" s="284"/>
      <c r="D46" s="284"/>
      <c r="E46" s="284"/>
      <c r="F46" s="63"/>
      <c r="G46" s="63"/>
    </row>
    <row r="47" spans="1:7" ht="15.75">
      <c r="A47" s="284">
        <v>2020</v>
      </c>
      <c r="B47" s="284"/>
      <c r="C47" s="284"/>
      <c r="D47" s="284"/>
      <c r="E47" s="284"/>
      <c r="F47" s="63"/>
      <c r="G47" s="63"/>
    </row>
    <row r="48" spans="1:7" ht="11.25">
      <c r="A48" s="2"/>
      <c r="B48" s="63"/>
      <c r="C48" s="63"/>
      <c r="D48" s="63"/>
      <c r="E48" s="63"/>
      <c r="F48" s="63"/>
      <c r="G48" s="63"/>
    </row>
    <row r="49" spans="1:8" ht="11.25">
      <c r="A49" s="2"/>
      <c r="B49" s="63"/>
      <c r="C49" s="63"/>
      <c r="D49" s="63"/>
      <c r="E49" s="63"/>
      <c r="F49" s="63"/>
      <c r="G49" s="63"/>
      <c r="H49" s="63"/>
    </row>
    <row r="50" spans="1:8" ht="11.25">
      <c r="A50" s="2"/>
      <c r="B50" s="63"/>
      <c r="C50" s="63"/>
      <c r="D50" s="63"/>
      <c r="E50" s="63"/>
      <c r="F50" s="63"/>
      <c r="G50" s="63"/>
      <c r="H50" s="63"/>
    </row>
    <row r="51" spans="1:8" ht="11.25">
      <c r="A51" s="2"/>
      <c r="B51" s="63"/>
      <c r="C51" s="63"/>
      <c r="D51" s="63"/>
      <c r="E51" s="63"/>
      <c r="F51" s="63"/>
      <c r="G51" s="63"/>
      <c r="H51" s="63"/>
    </row>
    <row r="52" spans="1:8" ht="11.25">
      <c r="A52" s="2"/>
      <c r="B52" s="63"/>
      <c r="C52" s="63"/>
      <c r="D52" s="63"/>
      <c r="E52" s="63"/>
      <c r="F52" s="63"/>
      <c r="G52" s="63"/>
      <c r="H52" s="63"/>
    </row>
    <row r="53" spans="1:8" ht="11.25">
      <c r="A53" s="2"/>
      <c r="B53" s="63"/>
      <c r="C53" s="63"/>
      <c r="D53" s="63"/>
      <c r="E53" s="63"/>
      <c r="F53" s="63"/>
      <c r="G53" s="63"/>
      <c r="H53" s="63"/>
    </row>
    <row r="54" spans="1:7" ht="11.25">
      <c r="A54" s="2"/>
      <c r="B54" s="63"/>
      <c r="C54" s="63"/>
      <c r="D54" s="63"/>
      <c r="E54" s="63"/>
      <c r="F54" s="63"/>
      <c r="G54" s="63"/>
    </row>
    <row r="55" spans="1:7" ht="11.25">
      <c r="A55" s="2"/>
      <c r="B55" s="63"/>
      <c r="C55" s="63"/>
      <c r="D55" s="63"/>
      <c r="E55" s="63"/>
      <c r="F55" s="63"/>
      <c r="G55" s="63"/>
    </row>
    <row r="56" spans="1:7" ht="11.25">
      <c r="A56" s="2"/>
      <c r="B56" s="63"/>
      <c r="C56" s="63"/>
      <c r="D56" s="63"/>
      <c r="E56" s="63"/>
      <c r="F56" s="63"/>
      <c r="G56" s="63"/>
    </row>
    <row r="57" spans="1:7" ht="11.25">
      <c r="A57" s="2"/>
      <c r="B57" s="63"/>
      <c r="C57" s="63"/>
      <c r="D57" s="63"/>
      <c r="E57" s="63"/>
      <c r="F57" s="63"/>
      <c r="G57" s="63"/>
    </row>
    <row r="58" spans="1:7" ht="11.25">
      <c r="A58" s="2"/>
      <c r="B58" s="63"/>
      <c r="C58" s="63"/>
      <c r="D58" s="63"/>
      <c r="E58" s="63"/>
      <c r="F58" s="63"/>
      <c r="G58" s="63"/>
    </row>
    <row r="59" spans="1:7" ht="11.25">
      <c r="A59" s="2"/>
      <c r="B59" s="63"/>
      <c r="C59" s="63"/>
      <c r="D59" s="63"/>
      <c r="E59" s="63"/>
      <c r="F59" s="63"/>
      <c r="G59" s="63"/>
    </row>
    <row r="60" spans="1:7" ht="11.25">
      <c r="A60" s="2"/>
      <c r="B60" s="63"/>
      <c r="C60" s="63"/>
      <c r="D60" s="63"/>
      <c r="E60" s="63"/>
      <c r="F60" s="63"/>
      <c r="G60" s="63"/>
    </row>
    <row r="61" spans="1:7" ht="11.25">
      <c r="A61" s="2"/>
      <c r="B61" s="63"/>
      <c r="C61" s="63"/>
      <c r="D61" s="63"/>
      <c r="E61" s="63"/>
      <c r="F61" s="63"/>
      <c r="G61" s="63"/>
    </row>
    <row r="62" spans="1:7" ht="11.25">
      <c r="A62" s="2"/>
      <c r="B62" s="63"/>
      <c r="C62" s="63"/>
      <c r="D62" s="63"/>
      <c r="E62" s="63"/>
      <c r="F62" s="63"/>
      <c r="G62" s="63"/>
    </row>
    <row r="63" spans="1:7" ht="11.25">
      <c r="A63" s="2"/>
      <c r="B63" s="63"/>
      <c r="C63" s="63"/>
      <c r="D63" s="63"/>
      <c r="E63" s="63"/>
      <c r="F63" s="63"/>
      <c r="G63" s="63"/>
    </row>
    <row r="64" spans="1:7" ht="11.25">
      <c r="A64" s="2"/>
      <c r="B64" s="63"/>
      <c r="C64" s="63"/>
      <c r="D64" s="63"/>
      <c r="E64" s="63"/>
      <c r="F64" s="63"/>
      <c r="G64" s="63"/>
    </row>
    <row r="65" spans="1:7" ht="11.25">
      <c r="A65" s="2"/>
      <c r="B65" s="63"/>
      <c r="C65" s="63"/>
      <c r="D65" s="63"/>
      <c r="E65" s="63"/>
      <c r="F65" s="63"/>
      <c r="G65" s="63"/>
    </row>
    <row r="66" spans="1:7" ht="11.25">
      <c r="A66" s="2"/>
      <c r="B66" s="63"/>
      <c r="C66" s="63"/>
      <c r="D66" s="63"/>
      <c r="E66" s="63"/>
      <c r="F66" s="63"/>
      <c r="G66" s="63"/>
    </row>
    <row r="67" spans="1:7" ht="11.25">
      <c r="A67" s="2"/>
      <c r="B67" s="63"/>
      <c r="C67" s="63"/>
      <c r="D67" s="63"/>
      <c r="E67" s="63"/>
      <c r="F67" s="63"/>
      <c r="G67" s="63"/>
    </row>
    <row r="68" spans="1:7" ht="11.25">
      <c r="A68" s="2"/>
      <c r="B68" s="63"/>
      <c r="C68" s="63"/>
      <c r="D68" s="63"/>
      <c r="E68" s="63"/>
      <c r="F68" s="63"/>
      <c r="G68" s="63"/>
    </row>
    <row r="69" spans="1:7" ht="11.25">
      <c r="A69" s="2"/>
      <c r="B69" s="63"/>
      <c r="C69" s="63"/>
      <c r="D69" s="63"/>
      <c r="E69" s="63"/>
      <c r="F69" s="63"/>
      <c r="G69" s="63"/>
    </row>
    <row r="70" spans="1:7" ht="11.25">
      <c r="A70" s="2"/>
      <c r="B70" s="63"/>
      <c r="C70" s="63"/>
      <c r="D70" s="63"/>
      <c r="E70" s="63"/>
      <c r="F70" s="63"/>
      <c r="G70" s="63"/>
    </row>
    <row r="71" spans="1:7" ht="11.25">
      <c r="A71" s="2"/>
      <c r="B71" s="63"/>
      <c r="C71" s="63"/>
      <c r="D71" s="63"/>
      <c r="E71" s="63"/>
      <c r="F71" s="63"/>
      <c r="G71" s="63"/>
    </row>
    <row r="72" spans="1:7" ht="11.25">
      <c r="A72" s="2"/>
      <c r="B72" s="63"/>
      <c r="C72" s="63"/>
      <c r="D72" s="63"/>
      <c r="E72" s="63"/>
      <c r="F72" s="63"/>
      <c r="G72" s="63"/>
    </row>
    <row r="73" spans="1:7" ht="11.25">
      <c r="A73" s="2"/>
      <c r="B73" s="63"/>
      <c r="C73" s="63"/>
      <c r="D73" s="63"/>
      <c r="E73" s="63"/>
      <c r="F73" s="63"/>
      <c r="G73" s="63"/>
    </row>
    <row r="74" spans="1:7" ht="11.25">
      <c r="A74" s="2"/>
      <c r="B74" s="63"/>
      <c r="C74" s="63"/>
      <c r="D74" s="63"/>
      <c r="E74" s="63"/>
      <c r="F74" s="63"/>
      <c r="G74" s="63"/>
    </row>
    <row r="75" spans="1:7" ht="11.25">
      <c r="A75" s="2"/>
      <c r="B75" s="63"/>
      <c r="C75" s="63"/>
      <c r="D75" s="63"/>
      <c r="E75" s="63"/>
      <c r="F75" s="63"/>
      <c r="G75" s="63"/>
    </row>
    <row r="76" spans="1:7" ht="11.25">
      <c r="A76" s="2"/>
      <c r="B76" s="63"/>
      <c r="C76" s="63"/>
      <c r="D76" s="63"/>
      <c r="E76" s="63"/>
      <c r="F76" s="63"/>
      <c r="G76" s="63"/>
    </row>
    <row r="77" spans="1:7" ht="12" thickBot="1">
      <c r="A77" s="64"/>
      <c r="B77" s="65"/>
      <c r="C77" s="65"/>
      <c r="D77" s="65"/>
      <c r="E77" s="65"/>
      <c r="F77" s="63"/>
      <c r="G77" s="63"/>
    </row>
    <row r="78" spans="1:7" ht="12" thickTop="1">
      <c r="A78" s="2"/>
      <c r="B78" s="63"/>
      <c r="C78" s="63"/>
      <c r="D78" s="63"/>
      <c r="E78" s="63"/>
      <c r="F78" s="63"/>
      <c r="G78" s="63"/>
    </row>
    <row r="79" spans="1:7" ht="11.25">
      <c r="A79" s="2"/>
      <c r="B79" s="63"/>
      <c r="C79" s="63"/>
      <c r="D79" s="63"/>
      <c r="E79" s="63"/>
      <c r="F79" s="63"/>
      <c r="G79" s="63"/>
    </row>
    <row r="80" spans="1:7" ht="11.25">
      <c r="A80" s="2"/>
      <c r="B80" s="63"/>
      <c r="C80" s="63"/>
      <c r="D80" s="63"/>
      <c r="E80" s="63"/>
      <c r="F80" s="63"/>
      <c r="G80" s="63"/>
    </row>
    <row r="81" spans="1:7" ht="11.25">
      <c r="A81" s="2"/>
      <c r="B81" s="63"/>
      <c r="C81" s="63"/>
      <c r="D81" s="63"/>
      <c r="E81" s="63"/>
      <c r="F81" s="63"/>
      <c r="G81" s="63"/>
    </row>
    <row r="82" spans="1:7" ht="11.25">
      <c r="A82" s="2"/>
      <c r="B82" s="63"/>
      <c r="C82" s="63"/>
      <c r="D82" s="63"/>
      <c r="E82" s="63"/>
      <c r="F82" s="63"/>
      <c r="G82" s="63"/>
    </row>
    <row r="83" spans="1:7" ht="11.25">
      <c r="A83" s="2"/>
      <c r="B83" s="63"/>
      <c r="C83" s="63"/>
      <c r="D83" s="63"/>
      <c r="E83" s="63"/>
      <c r="F83" s="63"/>
      <c r="G83" s="63"/>
    </row>
    <row r="84" spans="1:7" ht="11.25">
      <c r="A84" s="2"/>
      <c r="B84" s="63"/>
      <c r="C84" s="63"/>
      <c r="D84" s="63"/>
      <c r="E84" s="63"/>
      <c r="F84" s="63"/>
      <c r="G84" s="63"/>
    </row>
    <row r="85" spans="1:7" ht="11.25">
      <c r="A85" s="2"/>
      <c r="B85" s="63"/>
      <c r="C85" s="63"/>
      <c r="D85" s="63"/>
      <c r="E85" s="63"/>
      <c r="F85" s="63"/>
      <c r="G85" s="63"/>
    </row>
    <row r="86" spans="1:7" ht="11.25">
      <c r="A86" s="2"/>
      <c r="B86" s="63"/>
      <c r="C86" s="63"/>
      <c r="D86" s="63"/>
      <c r="E86" s="63"/>
      <c r="F86" s="63"/>
      <c r="G86" s="63"/>
    </row>
    <row r="87" spans="1:7" ht="11.25">
      <c r="A87" s="2"/>
      <c r="B87" s="63"/>
      <c r="C87" s="63"/>
      <c r="D87" s="63"/>
      <c r="E87" s="63"/>
      <c r="F87" s="63"/>
      <c r="G87" s="63"/>
    </row>
    <row r="88" spans="1:7" ht="11.25">
      <c r="A88" s="2"/>
      <c r="B88" s="63"/>
      <c r="C88" s="63"/>
      <c r="D88" s="63"/>
      <c r="E88" s="63"/>
      <c r="F88" s="63"/>
      <c r="G88" s="63"/>
    </row>
    <row r="89" spans="1:7" ht="11.25">
      <c r="A89" s="2"/>
      <c r="B89" s="63"/>
      <c r="C89" s="63"/>
      <c r="D89" s="63"/>
      <c r="E89" s="63"/>
      <c r="F89" s="63"/>
      <c r="G89" s="63"/>
    </row>
    <row r="90" spans="1:7" ht="11.25">
      <c r="A90" s="2"/>
      <c r="B90" s="63"/>
      <c r="C90" s="63"/>
      <c r="D90" s="63"/>
      <c r="E90" s="63"/>
      <c r="F90" s="63"/>
      <c r="G90" s="63"/>
    </row>
    <row r="91" spans="1:7" ht="11.25">
      <c r="A91" s="2"/>
      <c r="B91" s="63"/>
      <c r="C91" s="63"/>
      <c r="D91" s="63"/>
      <c r="E91" s="63"/>
      <c r="F91" s="63"/>
      <c r="G91" s="63"/>
    </row>
    <row r="92" spans="1:7" ht="11.25">
      <c r="A92" s="2"/>
      <c r="B92" s="63"/>
      <c r="C92" s="63"/>
      <c r="D92" s="63"/>
      <c r="E92" s="63"/>
      <c r="F92" s="63"/>
      <c r="G92" s="63"/>
    </row>
    <row r="93" spans="1:7" ht="11.25">
      <c r="A93" s="2"/>
      <c r="B93" s="63"/>
      <c r="C93" s="63"/>
      <c r="D93" s="63"/>
      <c r="E93" s="63"/>
      <c r="F93" s="63"/>
      <c r="G93" s="63"/>
    </row>
    <row r="94" spans="1:7" ht="11.25">
      <c r="A94" s="2"/>
      <c r="B94" s="63"/>
      <c r="C94" s="63"/>
      <c r="D94" s="63"/>
      <c r="E94" s="63"/>
      <c r="F94" s="63"/>
      <c r="G94" s="63"/>
    </row>
    <row r="95" spans="1:7" ht="11.25">
      <c r="A95" s="2"/>
      <c r="B95" s="63"/>
      <c r="C95" s="63"/>
      <c r="D95" s="63"/>
      <c r="E95" s="63"/>
      <c r="F95" s="63"/>
      <c r="G95" s="63"/>
    </row>
    <row r="96" spans="1:7" ht="11.25">
      <c r="A96" s="2"/>
      <c r="B96" s="63"/>
      <c r="C96" s="63"/>
      <c r="D96" s="63"/>
      <c r="E96" s="63"/>
      <c r="F96" s="63"/>
      <c r="G96" s="63"/>
    </row>
    <row r="97" spans="1:7" ht="11.25">
      <c r="A97" s="2"/>
      <c r="B97" s="63"/>
      <c r="C97" s="63"/>
      <c r="D97" s="63"/>
      <c r="E97" s="63"/>
      <c r="F97" s="63"/>
      <c r="G97" s="63"/>
    </row>
    <row r="98" spans="1:7" ht="11.25">
      <c r="A98" s="2"/>
      <c r="B98" s="63"/>
      <c r="C98" s="63"/>
      <c r="D98" s="63"/>
      <c r="E98" s="63"/>
      <c r="F98" s="63"/>
      <c r="G98" s="63"/>
    </row>
    <row r="99" spans="1:7" ht="11.25">
      <c r="A99" s="2"/>
      <c r="B99" s="63"/>
      <c r="C99" s="63"/>
      <c r="D99" s="63"/>
      <c r="E99" s="63"/>
      <c r="F99" s="63"/>
      <c r="G99" s="63"/>
    </row>
    <row r="100" spans="1:7" ht="11.25">
      <c r="A100" s="2"/>
      <c r="B100" s="63"/>
      <c r="C100" s="63"/>
      <c r="D100" s="63"/>
      <c r="E100" s="63"/>
      <c r="F100" s="63"/>
      <c r="G100" s="63"/>
    </row>
    <row r="101" spans="1:7" ht="11.25">
      <c r="A101" s="2"/>
      <c r="B101" s="63"/>
      <c r="C101" s="63"/>
      <c r="D101" s="63"/>
      <c r="E101" s="63"/>
      <c r="F101" s="63"/>
      <c r="G101" s="63"/>
    </row>
    <row r="102" spans="1:7" ht="11.25">
      <c r="A102" s="2"/>
      <c r="B102" s="63"/>
      <c r="C102" s="63"/>
      <c r="D102" s="63"/>
      <c r="E102" s="63"/>
      <c r="F102" s="63"/>
      <c r="G102" s="63"/>
    </row>
    <row r="103" spans="1:7" ht="11.25">
      <c r="A103" s="2"/>
      <c r="B103" s="63"/>
      <c r="C103" s="63"/>
      <c r="D103" s="63"/>
      <c r="E103" s="63"/>
      <c r="F103" s="63"/>
      <c r="G103" s="63"/>
    </row>
    <row r="104" spans="1:7" ht="11.25">
      <c r="A104" s="2"/>
      <c r="B104" s="63"/>
      <c r="C104" s="63"/>
      <c r="D104" s="63"/>
      <c r="E104" s="63"/>
      <c r="F104" s="63"/>
      <c r="G104" s="63"/>
    </row>
    <row r="105" spans="1:7" ht="11.25">
      <c r="A105" s="2"/>
      <c r="B105" s="63"/>
      <c r="C105" s="63"/>
      <c r="D105" s="63"/>
      <c r="E105" s="63"/>
      <c r="F105" s="63"/>
      <c r="G105" s="63"/>
    </row>
    <row r="106" spans="1:7" ht="11.25">
      <c r="A106" s="2"/>
      <c r="B106" s="63"/>
      <c r="C106" s="63"/>
      <c r="D106" s="63"/>
      <c r="E106" s="63"/>
      <c r="F106" s="63"/>
      <c r="G106" s="63"/>
    </row>
    <row r="107" spans="1:7" ht="11.25">
      <c r="A107" s="2"/>
      <c r="B107" s="63"/>
      <c r="C107" s="63"/>
      <c r="D107" s="63"/>
      <c r="E107" s="63"/>
      <c r="F107" s="63"/>
      <c r="G107" s="63"/>
    </row>
    <row r="108" spans="1:7" ht="11.25">
      <c r="A108" s="2"/>
      <c r="B108" s="63"/>
      <c r="C108" s="63"/>
      <c r="D108" s="63"/>
      <c r="E108" s="63"/>
      <c r="F108" s="63"/>
      <c r="G108" s="63"/>
    </row>
  </sheetData>
  <sheetProtection/>
  <mergeCells count="9">
    <mergeCell ref="A18:E18"/>
    <mergeCell ref="A46:E46"/>
    <mergeCell ref="A47:E47"/>
    <mergeCell ref="A2:E2"/>
    <mergeCell ref="A3:E3"/>
    <mergeCell ref="A5:A6"/>
    <mergeCell ref="B5:C5"/>
    <mergeCell ref="D5:E5"/>
    <mergeCell ref="A17:E17"/>
  </mergeCells>
  <printOptions horizontalCentered="1" verticalCentered="1"/>
  <pageMargins left="0.7086614173228347" right="0.7086614173228347" top="0.7480314960629921" bottom="0.7480314960629921" header="0.5511811023622047" footer="0.55"/>
  <pageSetup fitToHeight="1" fitToWidth="1" horizontalDpi="600" verticalDpi="600" orientation="portrait" paperSize="9" scale="68" r:id="rId2"/>
  <headerFooter>
    <oddHeader>&amp;CESTADISTICA 2020</oddHeader>
    <oddFooter>&amp;COFICINA DE PLANEAMIENTO - Unidad de Racionalización y Estadística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SheetLayoutView="100" zoomScalePageLayoutView="0" workbookViewId="0" topLeftCell="A4">
      <selection activeCell="B15" sqref="B15"/>
    </sheetView>
  </sheetViews>
  <sheetFormatPr defaultColWidth="11.421875" defaultRowHeight="15"/>
  <cols>
    <col min="1" max="1" width="11.421875" style="72" customWidth="1"/>
    <col min="2" max="2" width="83.57421875" style="68" customWidth="1"/>
    <col min="3" max="4" width="15.7109375" style="70" customWidth="1"/>
    <col min="5" max="5" width="15.7109375" style="71" customWidth="1"/>
    <col min="6" max="6" width="15.7109375" style="70" customWidth="1"/>
    <col min="7" max="7" width="11.421875" style="69" customWidth="1"/>
    <col min="8" max="16384" width="11.421875" style="67" customWidth="1"/>
  </cols>
  <sheetData>
    <row r="1" spans="1:7" ht="13.5" thickTop="1">
      <c r="A1" s="81"/>
      <c r="B1" s="82"/>
      <c r="C1" s="83"/>
      <c r="D1" s="83"/>
      <c r="E1" s="84"/>
      <c r="F1" s="83"/>
      <c r="G1" s="85"/>
    </row>
    <row r="2" spans="1:7" ht="15.75">
      <c r="A2" s="292" t="s">
        <v>93</v>
      </c>
      <c r="B2" s="292"/>
      <c r="C2" s="292"/>
      <c r="D2" s="292"/>
      <c r="E2" s="292"/>
      <c r="F2" s="292"/>
      <c r="G2" s="292"/>
    </row>
    <row r="3" spans="1:7" ht="15.75">
      <c r="A3" s="292" t="s">
        <v>114</v>
      </c>
      <c r="B3" s="292"/>
      <c r="C3" s="292"/>
      <c r="D3" s="292"/>
      <c r="E3" s="292"/>
      <c r="F3" s="292"/>
      <c r="G3" s="292"/>
    </row>
    <row r="4" spans="1:7" ht="15" customHeight="1">
      <c r="A4" s="293" t="s">
        <v>115</v>
      </c>
      <c r="B4" s="293"/>
      <c r="C4" s="86"/>
      <c r="D4" s="86"/>
      <c r="E4" s="87"/>
      <c r="F4" s="86"/>
      <c r="G4" s="78"/>
    </row>
    <row r="5" spans="1:7" ht="15" customHeight="1">
      <c r="A5" s="293" t="s">
        <v>139</v>
      </c>
      <c r="B5" s="293"/>
      <c r="C5" s="86"/>
      <c r="D5" s="86"/>
      <c r="E5" s="87"/>
      <c r="F5" s="86"/>
      <c r="G5" s="78"/>
    </row>
    <row r="6" spans="1:7" ht="15" customHeight="1">
      <c r="A6" s="293" t="s">
        <v>69</v>
      </c>
      <c r="B6" s="293"/>
      <c r="C6" s="86"/>
      <c r="D6" s="86"/>
      <c r="E6" s="87"/>
      <c r="F6" s="86"/>
      <c r="G6" s="78"/>
    </row>
    <row r="7" spans="1:7" ht="15" customHeight="1">
      <c r="A7" s="293" t="s">
        <v>70</v>
      </c>
      <c r="B7" s="293"/>
      <c r="C7" s="249">
        <v>17312555447</v>
      </c>
      <c r="D7" s="249">
        <v>15511426401</v>
      </c>
      <c r="E7" s="249">
        <v>11553881798</v>
      </c>
      <c r="F7" s="249">
        <v>11515337350</v>
      </c>
      <c r="G7" s="250" t="s">
        <v>140</v>
      </c>
    </row>
    <row r="8" spans="1:7" ht="15" customHeight="1">
      <c r="A8" s="308" t="s">
        <v>71</v>
      </c>
      <c r="B8" s="308"/>
      <c r="C8" s="249">
        <v>1298228306</v>
      </c>
      <c r="D8" s="249">
        <v>2490054316</v>
      </c>
      <c r="E8" s="249">
        <v>1313096433</v>
      </c>
      <c r="F8" s="249">
        <v>1312854055</v>
      </c>
      <c r="G8" s="250" t="s">
        <v>141</v>
      </c>
    </row>
    <row r="9" spans="1:7" ht="15" customHeight="1">
      <c r="A9" s="308" t="s">
        <v>72</v>
      </c>
      <c r="B9" s="308"/>
      <c r="C9" s="249">
        <v>19876327</v>
      </c>
      <c r="D9" s="249">
        <v>28943040</v>
      </c>
      <c r="E9" s="249">
        <v>17059540</v>
      </c>
      <c r="F9" s="249">
        <v>17057256</v>
      </c>
      <c r="G9" s="250">
        <v>58.9</v>
      </c>
    </row>
    <row r="10" spans="1:7" ht="15.75" customHeight="1" thickBot="1">
      <c r="A10" s="308" t="s">
        <v>73</v>
      </c>
      <c r="B10" s="308"/>
      <c r="C10" s="249">
        <f>SUM(C14:C37)</f>
        <v>17779319</v>
      </c>
      <c r="D10" s="249">
        <f>SUM(D14:D37)</f>
        <v>19877939</v>
      </c>
      <c r="E10" s="249">
        <f>SUM(E14:E37)</f>
        <v>10540911</v>
      </c>
      <c r="F10" s="249">
        <f>SUM(F14:F37)</f>
        <v>10540911</v>
      </c>
      <c r="G10" s="250">
        <v>53</v>
      </c>
    </row>
    <row r="11" spans="1:7" ht="12.75">
      <c r="A11" s="306" t="s">
        <v>83</v>
      </c>
      <c r="B11" s="302" t="s">
        <v>74</v>
      </c>
      <c r="C11" s="304" t="s">
        <v>75</v>
      </c>
      <c r="D11" s="304" t="s">
        <v>76</v>
      </c>
      <c r="E11" s="296" t="s">
        <v>142</v>
      </c>
      <c r="F11" s="297"/>
      <c r="G11" s="298" t="s">
        <v>77</v>
      </c>
    </row>
    <row r="12" spans="1:7" ht="33" customHeight="1" thickBot="1">
      <c r="A12" s="307"/>
      <c r="B12" s="303"/>
      <c r="C12" s="305"/>
      <c r="D12" s="305"/>
      <c r="E12" s="272" t="s">
        <v>78</v>
      </c>
      <c r="F12" s="272" t="s">
        <v>79</v>
      </c>
      <c r="G12" s="299"/>
    </row>
    <row r="13" spans="1:7" s="156" customFormat="1" ht="9" customHeight="1" thickBot="1">
      <c r="A13" s="152"/>
      <c r="B13" s="153"/>
      <c r="C13" s="154"/>
      <c r="D13" s="154"/>
      <c r="E13" s="154"/>
      <c r="F13" s="154"/>
      <c r="G13" s="155"/>
    </row>
    <row r="14" spans="1:7" s="158" customFormat="1" ht="27.75" customHeight="1">
      <c r="A14" s="251">
        <v>2058599</v>
      </c>
      <c r="B14" s="252" t="s">
        <v>84</v>
      </c>
      <c r="C14" s="253">
        <v>6939570</v>
      </c>
      <c r="D14" s="254">
        <v>4184762</v>
      </c>
      <c r="E14" s="254">
        <v>4152745</v>
      </c>
      <c r="F14" s="254">
        <v>4152745</v>
      </c>
      <c r="G14" s="255" t="s">
        <v>126</v>
      </c>
    </row>
    <row r="15" spans="1:7" s="158" customFormat="1" ht="27.75" customHeight="1">
      <c r="A15" s="256">
        <v>2172795</v>
      </c>
      <c r="B15" s="257" t="s">
        <v>85</v>
      </c>
      <c r="C15" s="258">
        <v>0</v>
      </c>
      <c r="D15" s="259">
        <v>26000</v>
      </c>
      <c r="E15" s="259">
        <v>26000</v>
      </c>
      <c r="F15" s="259">
        <v>26000</v>
      </c>
      <c r="G15" s="260" t="s">
        <v>82</v>
      </c>
    </row>
    <row r="16" spans="1:7" s="158" customFormat="1" ht="27.75" customHeight="1">
      <c r="A16" s="256">
        <v>2194267</v>
      </c>
      <c r="B16" s="257" t="s">
        <v>86</v>
      </c>
      <c r="C16" s="258">
        <v>0</v>
      </c>
      <c r="D16" s="259">
        <v>4000</v>
      </c>
      <c r="E16" s="259">
        <v>4000</v>
      </c>
      <c r="F16" s="259">
        <v>4000</v>
      </c>
      <c r="G16" s="260" t="s">
        <v>82</v>
      </c>
    </row>
    <row r="17" spans="1:7" s="158" customFormat="1" ht="27.75" customHeight="1">
      <c r="A17" s="256">
        <v>2194268</v>
      </c>
      <c r="B17" s="257" t="s">
        <v>87</v>
      </c>
      <c r="C17" s="258">
        <v>0</v>
      </c>
      <c r="D17" s="259">
        <v>28659</v>
      </c>
      <c r="E17" s="259">
        <v>19813</v>
      </c>
      <c r="F17" s="259">
        <v>19813</v>
      </c>
      <c r="G17" s="260" t="s">
        <v>127</v>
      </c>
    </row>
    <row r="18" spans="1:7" s="158" customFormat="1" ht="28.5" customHeight="1">
      <c r="A18" s="256">
        <v>2195342</v>
      </c>
      <c r="B18" s="257" t="s">
        <v>88</v>
      </c>
      <c r="C18" s="258">
        <v>0</v>
      </c>
      <c r="D18" s="259">
        <v>4000</v>
      </c>
      <c r="E18" s="259">
        <v>4000</v>
      </c>
      <c r="F18" s="259">
        <v>4000</v>
      </c>
      <c r="G18" s="260" t="s">
        <v>82</v>
      </c>
    </row>
    <row r="19" spans="1:7" s="158" customFormat="1" ht="28.5" customHeight="1">
      <c r="A19" s="256">
        <v>2216783</v>
      </c>
      <c r="B19" s="257" t="s">
        <v>116</v>
      </c>
      <c r="C19" s="258">
        <v>0</v>
      </c>
      <c r="D19" s="259">
        <v>17000</v>
      </c>
      <c r="E19" s="259">
        <v>0</v>
      </c>
      <c r="F19" s="259">
        <v>0</v>
      </c>
      <c r="G19" s="260" t="s">
        <v>80</v>
      </c>
    </row>
    <row r="20" spans="1:7" s="158" customFormat="1" ht="30.75" customHeight="1">
      <c r="A20" s="256">
        <v>2268487</v>
      </c>
      <c r="B20" s="257" t="s">
        <v>89</v>
      </c>
      <c r="C20" s="258">
        <v>190239</v>
      </c>
      <c r="D20" s="259">
        <v>783</v>
      </c>
      <c r="E20" s="259">
        <v>0</v>
      </c>
      <c r="F20" s="259">
        <v>0</v>
      </c>
      <c r="G20" s="260" t="s">
        <v>80</v>
      </c>
    </row>
    <row r="21" spans="1:7" s="158" customFormat="1" ht="53.25" customHeight="1">
      <c r="A21" s="256">
        <v>2295447</v>
      </c>
      <c r="B21" s="257" t="s">
        <v>117</v>
      </c>
      <c r="C21" s="258">
        <v>0</v>
      </c>
      <c r="D21" s="259">
        <v>25000</v>
      </c>
      <c r="E21" s="259">
        <v>22900</v>
      </c>
      <c r="F21" s="259">
        <v>22900</v>
      </c>
      <c r="G21" s="260" t="s">
        <v>128</v>
      </c>
    </row>
    <row r="22" spans="1:7" s="158" customFormat="1" ht="56.25" customHeight="1">
      <c r="A22" s="256">
        <v>2295682</v>
      </c>
      <c r="B22" s="257" t="s">
        <v>90</v>
      </c>
      <c r="C22" s="258">
        <v>0</v>
      </c>
      <c r="D22" s="259">
        <v>16500</v>
      </c>
      <c r="E22" s="259">
        <v>16500</v>
      </c>
      <c r="F22" s="259">
        <v>16500</v>
      </c>
      <c r="G22" s="260" t="s">
        <v>82</v>
      </c>
    </row>
    <row r="23" spans="1:7" s="158" customFormat="1" ht="28.5" customHeight="1">
      <c r="A23" s="256">
        <v>2342287</v>
      </c>
      <c r="B23" s="257" t="s">
        <v>118</v>
      </c>
      <c r="C23" s="258">
        <v>0</v>
      </c>
      <c r="D23" s="259">
        <v>96134</v>
      </c>
      <c r="E23" s="259">
        <v>96133</v>
      </c>
      <c r="F23" s="259">
        <v>96133</v>
      </c>
      <c r="G23" s="260" t="s">
        <v>82</v>
      </c>
    </row>
    <row r="24" spans="1:7" s="158" customFormat="1" ht="31.5" customHeight="1">
      <c r="A24" s="256">
        <v>2342379</v>
      </c>
      <c r="B24" s="257" t="s">
        <v>157</v>
      </c>
      <c r="C24" s="258">
        <v>0</v>
      </c>
      <c r="D24" s="259">
        <v>9496</v>
      </c>
      <c r="E24" s="259">
        <v>9496</v>
      </c>
      <c r="F24" s="259">
        <v>9496</v>
      </c>
      <c r="G24" s="260" t="s">
        <v>82</v>
      </c>
    </row>
    <row r="25" spans="1:7" s="158" customFormat="1" ht="43.5" customHeight="1">
      <c r="A25" s="256">
        <v>2342955</v>
      </c>
      <c r="B25" s="257" t="s">
        <v>91</v>
      </c>
      <c r="C25" s="258">
        <v>956990</v>
      </c>
      <c r="D25" s="259">
        <v>1062520</v>
      </c>
      <c r="E25" s="259">
        <v>694218</v>
      </c>
      <c r="F25" s="259">
        <v>694218</v>
      </c>
      <c r="G25" s="260" t="s">
        <v>129</v>
      </c>
    </row>
    <row r="26" spans="1:7" s="158" customFormat="1" ht="39.75" customHeight="1">
      <c r="A26" s="256">
        <v>2381401</v>
      </c>
      <c r="B26" s="257" t="s">
        <v>158</v>
      </c>
      <c r="C26" s="258">
        <v>0</v>
      </c>
      <c r="D26" s="259">
        <v>130770</v>
      </c>
      <c r="E26" s="259">
        <v>130535</v>
      </c>
      <c r="F26" s="259">
        <v>130535</v>
      </c>
      <c r="G26" s="260" t="s">
        <v>81</v>
      </c>
    </row>
    <row r="27" spans="1:7" s="158" customFormat="1" ht="54.75" customHeight="1">
      <c r="A27" s="256">
        <v>2400013</v>
      </c>
      <c r="B27" s="257" t="s">
        <v>119</v>
      </c>
      <c r="C27" s="258">
        <v>196029</v>
      </c>
      <c r="D27" s="259">
        <v>196029</v>
      </c>
      <c r="E27" s="259">
        <v>185776</v>
      </c>
      <c r="F27" s="259">
        <v>185776</v>
      </c>
      <c r="G27" s="260" t="s">
        <v>130</v>
      </c>
    </row>
    <row r="28" spans="1:7" s="158" customFormat="1" ht="45" customHeight="1">
      <c r="A28" s="256">
        <v>2400086</v>
      </c>
      <c r="B28" s="257" t="s">
        <v>92</v>
      </c>
      <c r="C28" s="258">
        <v>17912</v>
      </c>
      <c r="D28" s="259">
        <v>17912</v>
      </c>
      <c r="E28" s="259">
        <v>15234</v>
      </c>
      <c r="F28" s="259">
        <v>15234</v>
      </c>
      <c r="G28" s="260" t="s">
        <v>131</v>
      </c>
    </row>
    <row r="29" spans="1:7" s="158" customFormat="1" ht="67.5" customHeight="1">
      <c r="A29" s="256">
        <v>2400354</v>
      </c>
      <c r="B29" s="257" t="s">
        <v>120</v>
      </c>
      <c r="C29" s="258">
        <v>12257</v>
      </c>
      <c r="D29" s="259">
        <v>12257</v>
      </c>
      <c r="E29" s="259">
        <v>9000</v>
      </c>
      <c r="F29" s="259">
        <v>9000</v>
      </c>
      <c r="G29" s="260" t="s">
        <v>132</v>
      </c>
    </row>
    <row r="30" spans="1:7" s="158" customFormat="1" ht="54" customHeight="1">
      <c r="A30" s="256">
        <v>2400355</v>
      </c>
      <c r="B30" s="257" t="s">
        <v>160</v>
      </c>
      <c r="C30" s="258">
        <v>26612</v>
      </c>
      <c r="D30" s="259">
        <v>26612</v>
      </c>
      <c r="E30" s="259">
        <v>11130</v>
      </c>
      <c r="F30" s="259">
        <v>11130</v>
      </c>
      <c r="G30" s="260" t="s">
        <v>133</v>
      </c>
    </row>
    <row r="31" spans="1:7" s="158" customFormat="1" ht="45.75" customHeight="1">
      <c r="A31" s="256">
        <v>2400519</v>
      </c>
      <c r="B31" s="257" t="s">
        <v>161</v>
      </c>
      <c r="C31" s="258">
        <v>133910</v>
      </c>
      <c r="D31" s="259">
        <v>55997</v>
      </c>
      <c r="E31" s="259">
        <v>55996</v>
      </c>
      <c r="F31" s="259">
        <v>55996</v>
      </c>
      <c r="G31" s="260" t="s">
        <v>82</v>
      </c>
    </row>
    <row r="32" spans="1:7" s="158" customFormat="1" ht="51.75" customHeight="1">
      <c r="A32" s="256">
        <v>2403088</v>
      </c>
      <c r="B32" s="257" t="s">
        <v>121</v>
      </c>
      <c r="C32" s="258">
        <v>350000</v>
      </c>
      <c r="D32" s="259">
        <v>166182</v>
      </c>
      <c r="E32" s="259">
        <v>49500</v>
      </c>
      <c r="F32" s="259">
        <v>49500</v>
      </c>
      <c r="G32" s="260" t="s">
        <v>134</v>
      </c>
    </row>
    <row r="33" spans="1:7" s="158" customFormat="1" ht="39" customHeight="1">
      <c r="A33" s="256">
        <v>2412958</v>
      </c>
      <c r="B33" s="257" t="s">
        <v>122</v>
      </c>
      <c r="C33" s="258">
        <v>8955800</v>
      </c>
      <c r="D33" s="259">
        <v>12556820</v>
      </c>
      <c r="E33" s="259">
        <v>3851288</v>
      </c>
      <c r="F33" s="259">
        <v>3851288</v>
      </c>
      <c r="G33" s="260" t="s">
        <v>135</v>
      </c>
    </row>
    <row r="34" spans="1:7" s="158" customFormat="1" ht="44.25" customHeight="1">
      <c r="A34" s="256">
        <v>2437382</v>
      </c>
      <c r="B34" s="257" t="s">
        <v>123</v>
      </c>
      <c r="C34" s="258">
        <v>0</v>
      </c>
      <c r="D34" s="259">
        <v>202241</v>
      </c>
      <c r="E34" s="259">
        <v>199712</v>
      </c>
      <c r="F34" s="259">
        <v>199712</v>
      </c>
      <c r="G34" s="260" t="s">
        <v>136</v>
      </c>
    </row>
    <row r="35" spans="1:7" s="158" customFormat="1" ht="38.25" customHeight="1">
      <c r="A35" s="256">
        <v>2449329</v>
      </c>
      <c r="B35" s="257" t="s">
        <v>124</v>
      </c>
      <c r="C35" s="258">
        <v>0</v>
      </c>
      <c r="D35" s="259">
        <v>58436</v>
      </c>
      <c r="E35" s="259">
        <v>58413</v>
      </c>
      <c r="F35" s="259">
        <v>58413</v>
      </c>
      <c r="G35" s="260" t="s">
        <v>82</v>
      </c>
    </row>
    <row r="36" spans="1:7" s="158" customFormat="1" ht="39.75" customHeight="1">
      <c r="A36" s="256">
        <v>2491295</v>
      </c>
      <c r="B36" s="257" t="s">
        <v>125</v>
      </c>
      <c r="C36" s="258">
        <v>0</v>
      </c>
      <c r="D36" s="259">
        <v>841851</v>
      </c>
      <c r="E36" s="259">
        <v>826257</v>
      </c>
      <c r="F36" s="259">
        <v>826257</v>
      </c>
      <c r="G36" s="260" t="s">
        <v>137</v>
      </c>
    </row>
    <row r="37" spans="1:7" s="158" customFormat="1" ht="42" customHeight="1" thickBot="1">
      <c r="A37" s="261">
        <v>2502208</v>
      </c>
      <c r="B37" s="262" t="s">
        <v>159</v>
      </c>
      <c r="C37" s="263">
        <v>0</v>
      </c>
      <c r="D37" s="264">
        <v>137978</v>
      </c>
      <c r="E37" s="264">
        <v>102265</v>
      </c>
      <c r="F37" s="264">
        <v>102265</v>
      </c>
      <c r="G37" s="265" t="s">
        <v>138</v>
      </c>
    </row>
    <row r="38" spans="1:7" ht="16.5" customHeight="1" thickBot="1">
      <c r="A38" s="300" t="s">
        <v>94</v>
      </c>
      <c r="B38" s="301"/>
      <c r="C38" s="246">
        <f>SUM(C14:C37)</f>
        <v>17779319</v>
      </c>
      <c r="D38" s="247">
        <f>SUM(D14:D37)</f>
        <v>19877939</v>
      </c>
      <c r="E38" s="247">
        <f>SUM(E14:E37)</f>
        <v>10540911</v>
      </c>
      <c r="F38" s="247">
        <f>SUM(F14:F37)</f>
        <v>10540911</v>
      </c>
      <c r="G38" s="248"/>
    </row>
    <row r="39" spans="1:7" ht="12.75">
      <c r="A39" s="79"/>
      <c r="B39" s="79"/>
      <c r="C39" s="79"/>
      <c r="D39" s="79"/>
      <c r="E39" s="79"/>
      <c r="F39" s="79"/>
      <c r="G39" s="79"/>
    </row>
    <row r="40" spans="1:7" ht="13.5" thickBot="1">
      <c r="A40" s="79" t="s">
        <v>143</v>
      </c>
      <c r="B40" s="79"/>
      <c r="C40" s="79"/>
      <c r="D40" s="79"/>
      <c r="E40" s="79"/>
      <c r="F40" s="79"/>
      <c r="G40" s="79"/>
    </row>
    <row r="41" spans="1:7" ht="12.75">
      <c r="A41" s="306" t="s">
        <v>83</v>
      </c>
      <c r="B41" s="309" t="s">
        <v>74</v>
      </c>
      <c r="C41" s="311" t="s">
        <v>75</v>
      </c>
      <c r="D41" s="311" t="s">
        <v>76</v>
      </c>
      <c r="E41" s="290" t="s">
        <v>142</v>
      </c>
      <c r="F41" s="291"/>
      <c r="G41" s="294" t="s">
        <v>77</v>
      </c>
    </row>
    <row r="42" spans="1:7" ht="13.5" thickBot="1">
      <c r="A42" s="307"/>
      <c r="B42" s="310"/>
      <c r="C42" s="312"/>
      <c r="D42" s="312"/>
      <c r="E42" s="157" t="s">
        <v>78</v>
      </c>
      <c r="F42" s="157" t="s">
        <v>79</v>
      </c>
      <c r="G42" s="295"/>
    </row>
    <row r="43" spans="1:7" ht="9" customHeight="1" thickBot="1">
      <c r="A43" s="152"/>
      <c r="B43" s="153"/>
      <c r="C43" s="154"/>
      <c r="D43" s="154"/>
      <c r="E43" s="154"/>
      <c r="F43" s="154"/>
      <c r="G43" s="155"/>
    </row>
    <row r="44" spans="1:7" ht="12.75">
      <c r="A44" s="266">
        <v>2001621</v>
      </c>
      <c r="B44" s="267" t="s">
        <v>149</v>
      </c>
      <c r="C44" s="253">
        <v>257000</v>
      </c>
      <c r="D44" s="254">
        <v>257000</v>
      </c>
      <c r="E44" s="254">
        <v>106500</v>
      </c>
      <c r="F44" s="254">
        <v>106500</v>
      </c>
      <c r="G44" s="255"/>
    </row>
    <row r="45" spans="1:7" ht="12.75">
      <c r="A45" s="268">
        <v>2194085</v>
      </c>
      <c r="B45" s="269" t="s">
        <v>150</v>
      </c>
      <c r="C45" s="258">
        <v>0</v>
      </c>
      <c r="D45" s="259">
        <v>85094</v>
      </c>
      <c r="E45" s="259">
        <v>56469</v>
      </c>
      <c r="F45" s="259">
        <v>56469</v>
      </c>
      <c r="G45" s="260" t="s">
        <v>144</v>
      </c>
    </row>
    <row r="46" spans="1:7" ht="24">
      <c r="A46" s="268">
        <v>2271925</v>
      </c>
      <c r="B46" s="269" t="s">
        <v>151</v>
      </c>
      <c r="C46" s="258">
        <v>0</v>
      </c>
      <c r="D46" s="259">
        <v>7141811</v>
      </c>
      <c r="E46" s="259">
        <v>4818811</v>
      </c>
      <c r="F46" s="259">
        <v>4816527</v>
      </c>
      <c r="G46" s="260" t="s">
        <v>145</v>
      </c>
    </row>
    <row r="47" spans="1:7" ht="18.75" customHeight="1">
      <c r="A47" s="268">
        <v>2302313</v>
      </c>
      <c r="B47" s="269" t="s">
        <v>152</v>
      </c>
      <c r="C47" s="258">
        <v>0</v>
      </c>
      <c r="D47" s="259">
        <v>287812</v>
      </c>
      <c r="E47" s="259">
        <v>264979</v>
      </c>
      <c r="F47" s="259">
        <v>264979</v>
      </c>
      <c r="G47" s="260" t="s">
        <v>146</v>
      </c>
    </row>
    <row r="48" spans="1:7" ht="16.5" customHeight="1">
      <c r="A48" s="268">
        <v>2305398</v>
      </c>
      <c r="B48" s="269" t="s">
        <v>153</v>
      </c>
      <c r="C48" s="258">
        <v>0</v>
      </c>
      <c r="D48" s="259">
        <v>43338</v>
      </c>
      <c r="E48" s="259">
        <v>41656</v>
      </c>
      <c r="F48" s="259">
        <v>41656</v>
      </c>
      <c r="G48" s="260" t="s">
        <v>147</v>
      </c>
    </row>
    <row r="49" spans="1:7" ht="27" customHeight="1">
      <c r="A49" s="268">
        <v>2381675</v>
      </c>
      <c r="B49" s="269" t="s">
        <v>154</v>
      </c>
      <c r="C49" s="258">
        <v>87000</v>
      </c>
      <c r="D49" s="259">
        <v>0</v>
      </c>
      <c r="E49" s="259">
        <v>0</v>
      </c>
      <c r="F49" s="259">
        <v>0</v>
      </c>
      <c r="G49" s="260">
        <v>0</v>
      </c>
    </row>
    <row r="50" spans="1:7" ht="40.5" customHeight="1">
      <c r="A50" s="268">
        <v>2436376</v>
      </c>
      <c r="B50" s="269" t="s">
        <v>155</v>
      </c>
      <c r="C50" s="258">
        <v>1753008</v>
      </c>
      <c r="D50" s="259">
        <v>1229868</v>
      </c>
      <c r="E50" s="259">
        <v>1210034</v>
      </c>
      <c r="F50" s="259">
        <v>1210034</v>
      </c>
      <c r="G50" s="260" t="s">
        <v>148</v>
      </c>
    </row>
    <row r="51" spans="1:7" ht="38.25" customHeight="1" thickBot="1">
      <c r="A51" s="270">
        <v>2447718</v>
      </c>
      <c r="B51" s="271" t="s">
        <v>156</v>
      </c>
      <c r="C51" s="263">
        <v>0</v>
      </c>
      <c r="D51" s="264">
        <v>20178</v>
      </c>
      <c r="E51" s="264">
        <v>20178</v>
      </c>
      <c r="F51" s="264">
        <v>20178</v>
      </c>
      <c r="G51" s="265" t="s">
        <v>82</v>
      </c>
    </row>
    <row r="52" spans="1:7" ht="13.5" thickBot="1">
      <c r="A52" s="300" t="s">
        <v>94</v>
      </c>
      <c r="B52" s="301"/>
      <c r="C52" s="246">
        <f>SUM(C44:C51)</f>
        <v>2097008</v>
      </c>
      <c r="D52" s="247">
        <f>SUM(D44:D51)</f>
        <v>9065101</v>
      </c>
      <c r="E52" s="247">
        <f>SUM(E44:E51)</f>
        <v>6518627</v>
      </c>
      <c r="F52" s="247">
        <f>SUM(F44:F51)</f>
        <v>6516343</v>
      </c>
      <c r="G52" s="248"/>
    </row>
    <row r="53" spans="1:7" ht="12.75">
      <c r="A53" s="79"/>
      <c r="B53" s="245" t="s">
        <v>27</v>
      </c>
      <c r="C53" s="79"/>
      <c r="D53" s="79"/>
      <c r="E53" s="79"/>
      <c r="F53" s="79"/>
      <c r="G53" s="79"/>
    </row>
    <row r="54" spans="1:7" ht="13.5" thickBot="1">
      <c r="A54" s="159"/>
      <c r="B54" s="159"/>
      <c r="C54" s="159"/>
      <c r="D54" s="159"/>
      <c r="E54" s="159"/>
      <c r="F54" s="159"/>
      <c r="G54" s="159"/>
    </row>
    <row r="55" spans="1:7" ht="13.5" thickTop="1">
      <c r="A55" s="79"/>
      <c r="B55" s="79"/>
      <c r="C55" s="79"/>
      <c r="D55" s="79"/>
      <c r="E55" s="79"/>
      <c r="F55" s="79"/>
      <c r="G55" s="79"/>
    </row>
    <row r="56" spans="1:7" ht="12.75">
      <c r="A56" s="79"/>
      <c r="B56" s="79"/>
      <c r="C56" s="79"/>
      <c r="D56" s="79"/>
      <c r="E56" s="79"/>
      <c r="F56" s="79"/>
      <c r="G56" s="79"/>
    </row>
    <row r="57" spans="1:7" ht="12.75">
      <c r="A57" s="79"/>
      <c r="B57" s="79"/>
      <c r="C57" s="79"/>
      <c r="D57" s="79"/>
      <c r="E57" s="79"/>
      <c r="F57" s="79"/>
      <c r="G57" s="79"/>
    </row>
    <row r="58" spans="1:7" ht="12.75">
      <c r="A58" s="79"/>
      <c r="B58" s="79"/>
      <c r="C58" s="79"/>
      <c r="D58" s="79"/>
      <c r="E58" s="79"/>
      <c r="F58" s="79"/>
      <c r="G58" s="79"/>
    </row>
    <row r="59" spans="1:7" ht="12.75">
      <c r="A59" s="79"/>
      <c r="B59" s="79"/>
      <c r="C59" s="79"/>
      <c r="D59" s="79"/>
      <c r="E59" s="79"/>
      <c r="F59" s="79"/>
      <c r="G59" s="79"/>
    </row>
    <row r="60" spans="1:7" ht="12.75">
      <c r="A60" s="79"/>
      <c r="B60" s="79"/>
      <c r="C60" s="79"/>
      <c r="D60" s="79"/>
      <c r="E60" s="79"/>
      <c r="F60" s="79"/>
      <c r="G60" s="79"/>
    </row>
    <row r="61" spans="1:7" ht="12.75">
      <c r="A61" s="79"/>
      <c r="B61" s="79"/>
      <c r="C61" s="79"/>
      <c r="D61" s="79"/>
      <c r="E61" s="79"/>
      <c r="F61" s="79"/>
      <c r="G61" s="79"/>
    </row>
    <row r="62" spans="1:7" ht="12.75">
      <c r="A62" s="79"/>
      <c r="B62" s="79"/>
      <c r="C62" s="79"/>
      <c r="D62" s="79"/>
      <c r="E62" s="79"/>
      <c r="F62" s="79"/>
      <c r="G62" s="79"/>
    </row>
    <row r="63" spans="1:7" ht="12.75">
      <c r="A63" s="79"/>
      <c r="B63" s="79"/>
      <c r="C63" s="79"/>
      <c r="D63" s="79"/>
      <c r="E63" s="79"/>
      <c r="F63" s="79"/>
      <c r="G63" s="79"/>
    </row>
    <row r="64" spans="1:7" ht="12.75">
      <c r="A64" s="79"/>
      <c r="B64" s="79"/>
      <c r="C64" s="79"/>
      <c r="D64" s="79"/>
      <c r="E64" s="79"/>
      <c r="F64" s="79"/>
      <c r="G64" s="79"/>
    </row>
    <row r="65" spans="1:7" ht="12.75">
      <c r="A65" s="79"/>
      <c r="B65" s="79"/>
      <c r="C65" s="79"/>
      <c r="D65" s="79"/>
      <c r="E65" s="79"/>
      <c r="F65" s="79"/>
      <c r="G65" s="79"/>
    </row>
    <row r="66" spans="1:7" ht="12.75">
      <c r="A66" s="79"/>
      <c r="B66" s="79"/>
      <c r="C66" s="79"/>
      <c r="D66" s="79"/>
      <c r="E66" s="79"/>
      <c r="F66" s="79"/>
      <c r="G66" s="79"/>
    </row>
    <row r="67" spans="1:7" ht="12.75">
      <c r="A67" s="74"/>
      <c r="B67" s="75"/>
      <c r="C67" s="77"/>
      <c r="D67" s="77"/>
      <c r="E67" s="76"/>
      <c r="F67" s="77"/>
      <c r="G67" s="78"/>
    </row>
    <row r="68" spans="1:7" ht="12.75">
      <c r="A68" s="74"/>
      <c r="B68" s="75"/>
      <c r="C68" s="77"/>
      <c r="D68" s="77"/>
      <c r="E68" s="76"/>
      <c r="F68" s="77"/>
      <c r="G68" s="80"/>
    </row>
    <row r="70" spans="3:4" ht="12.75">
      <c r="C70" s="73"/>
      <c r="D70" s="73"/>
    </row>
    <row r="71" ht="12.75">
      <c r="D71" s="73"/>
    </row>
  </sheetData>
  <sheetProtection/>
  <mergeCells count="23">
    <mergeCell ref="A52:B52"/>
    <mergeCell ref="A7:B7"/>
    <mergeCell ref="B11:B12"/>
    <mergeCell ref="C11:C12"/>
    <mergeCell ref="D11:D12"/>
    <mergeCell ref="A11:A12"/>
    <mergeCell ref="A38:B38"/>
    <mergeCell ref="A8:B8"/>
    <mergeCell ref="A9:B9"/>
    <mergeCell ref="A10:B10"/>
    <mergeCell ref="A41:A42"/>
    <mergeCell ref="B41:B42"/>
    <mergeCell ref="C41:C42"/>
    <mergeCell ref="D41:D42"/>
    <mergeCell ref="E41:F41"/>
    <mergeCell ref="A2:G2"/>
    <mergeCell ref="A3:G3"/>
    <mergeCell ref="A4:B4"/>
    <mergeCell ref="A5:B5"/>
    <mergeCell ref="A6:B6"/>
    <mergeCell ref="G41:G42"/>
    <mergeCell ref="E11:F11"/>
    <mergeCell ref="G11:G12"/>
  </mergeCells>
  <printOptions horizontalCentered="1" verticalCentered="1"/>
  <pageMargins left="0.7086614173228347" right="0.7086614173228347" top="0.7480314960629921" bottom="0.7086614173228347" header="0.5905511811023623" footer="0.5511811023622047"/>
  <pageSetup fitToHeight="1" fitToWidth="1" horizontalDpi="600" verticalDpi="600" orientation="portrait" paperSize="9" scale="51" r:id="rId1"/>
  <headerFooter>
    <oddHeader>&amp;CESTADISTICA 2020</oddHeader>
    <oddFooter>&amp;COFICINA DE PLANEAMIENTO - Unidad de Racionalización y Estadística</oddFooter>
  </headerFooter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Marcos</cp:lastModifiedBy>
  <cp:lastPrinted>2022-03-18T00:24:53Z</cp:lastPrinted>
  <dcterms:created xsi:type="dcterms:W3CDTF">2018-07-17T19:00:15Z</dcterms:created>
  <dcterms:modified xsi:type="dcterms:W3CDTF">2022-05-10T15:30:11Z</dcterms:modified>
  <cp:category/>
  <cp:version/>
  <cp:contentType/>
  <cp:contentStatus/>
</cp:coreProperties>
</file>